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10036878\Desktop\Aaron\Reduction Simulations\"/>
    </mc:Choice>
  </mc:AlternateContent>
  <xr:revisionPtr revIDLastSave="0" documentId="13_ncr:1_{99787121-173B-4B94-B57F-DF86FB50C82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B 164" sheetId="2" r:id="rId1"/>
  </sheets>
  <definedNames>
    <definedName name="_xlnm._FilterDatabase" localSheetId="0" hidden="1">'HB 164'!$A$3:$K$72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4" i="2" l="1"/>
  <c r="I74" i="2"/>
  <c r="F4" i="2" l="1"/>
  <c r="H4" i="2" s="1"/>
  <c r="F5" i="2"/>
  <c r="H5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46" i="2"/>
  <c r="H46" i="2" s="1"/>
  <c r="F47" i="2"/>
  <c r="H47" i="2" s="1"/>
  <c r="F48" i="2"/>
  <c r="H48" i="2" s="1"/>
  <c r="F49" i="2"/>
  <c r="H49" i="2" s="1"/>
  <c r="F50" i="2"/>
  <c r="H50" i="2" s="1"/>
  <c r="F51" i="2"/>
  <c r="H51" i="2" s="1"/>
  <c r="F52" i="2"/>
  <c r="H52" i="2" s="1"/>
  <c r="F53" i="2"/>
  <c r="H53" i="2" s="1"/>
  <c r="F54" i="2"/>
  <c r="H54" i="2" s="1"/>
  <c r="F55" i="2"/>
  <c r="H55" i="2" s="1"/>
  <c r="F56" i="2"/>
  <c r="H56" i="2" s="1"/>
  <c r="F57" i="2"/>
  <c r="H57" i="2" s="1"/>
  <c r="F58" i="2"/>
  <c r="H58" i="2" s="1"/>
  <c r="F59" i="2"/>
  <c r="H59" i="2" s="1"/>
  <c r="F60" i="2"/>
  <c r="H60" i="2" s="1"/>
  <c r="F61" i="2"/>
  <c r="H61" i="2" s="1"/>
  <c r="F62" i="2"/>
  <c r="H62" i="2" s="1"/>
  <c r="F63" i="2"/>
  <c r="H63" i="2" s="1"/>
  <c r="F64" i="2"/>
  <c r="H64" i="2" s="1"/>
  <c r="F65" i="2"/>
  <c r="H65" i="2" s="1"/>
  <c r="F66" i="2"/>
  <c r="H66" i="2" s="1"/>
  <c r="F67" i="2"/>
  <c r="H67" i="2" s="1"/>
  <c r="F68" i="2"/>
  <c r="H68" i="2" s="1"/>
  <c r="F69" i="2"/>
  <c r="H69" i="2" s="1"/>
  <c r="F70" i="2"/>
  <c r="H70" i="2" s="1"/>
  <c r="F71" i="2"/>
  <c r="H71" i="2" s="1"/>
  <c r="F72" i="2"/>
  <c r="H72" i="2" s="1"/>
  <c r="K35" i="2" l="1"/>
  <c r="K42" i="2"/>
  <c r="K34" i="2"/>
  <c r="K26" i="2"/>
  <c r="K18" i="2"/>
  <c r="K10" i="2"/>
  <c r="K27" i="2"/>
  <c r="K66" i="2"/>
  <c r="K65" i="2"/>
  <c r="K41" i="2"/>
  <c r="K72" i="2"/>
  <c r="K40" i="2"/>
  <c r="K32" i="2"/>
  <c r="K24" i="2"/>
  <c r="K16" i="2"/>
  <c r="K8" i="2"/>
  <c r="K67" i="2"/>
  <c r="K19" i="2"/>
  <c r="K57" i="2"/>
  <c r="K25" i="2"/>
  <c r="K48" i="2"/>
  <c r="K63" i="2"/>
  <c r="K55" i="2"/>
  <c r="K47" i="2"/>
  <c r="K39" i="2"/>
  <c r="K31" i="2"/>
  <c r="K23" i="2"/>
  <c r="K15" i="2"/>
  <c r="K7" i="2"/>
  <c r="K11" i="2"/>
  <c r="K33" i="2"/>
  <c r="K56" i="2"/>
  <c r="K70" i="2"/>
  <c r="K62" i="2"/>
  <c r="K54" i="2"/>
  <c r="K46" i="2"/>
  <c r="K38" i="2"/>
  <c r="K30" i="2"/>
  <c r="K22" i="2"/>
  <c r="K14" i="2"/>
  <c r="K6" i="2"/>
  <c r="K59" i="2"/>
  <c r="K43" i="2"/>
  <c r="K58" i="2"/>
  <c r="K49" i="2"/>
  <c r="K17" i="2"/>
  <c r="K64" i="2"/>
  <c r="K71" i="2"/>
  <c r="K69" i="2"/>
  <c r="K61" i="2"/>
  <c r="K53" i="2"/>
  <c r="K45" i="2"/>
  <c r="K37" i="2"/>
  <c r="K29" i="2"/>
  <c r="K21" i="2"/>
  <c r="K13" i="2"/>
  <c r="K5" i="2"/>
  <c r="K51" i="2"/>
  <c r="K50" i="2"/>
  <c r="K9" i="2"/>
  <c r="K68" i="2"/>
  <c r="K60" i="2"/>
  <c r="K52" i="2"/>
  <c r="K44" i="2"/>
  <c r="K36" i="2"/>
  <c r="K28" i="2"/>
  <c r="K20" i="2"/>
  <c r="K12" i="2"/>
  <c r="K4" i="2"/>
  <c r="H74" i="2"/>
  <c r="K74" i="2" l="1"/>
</calcChain>
</file>

<file path=xl/sharedStrings.xml><?xml version="1.0" encoding="utf-8"?>
<sst xmlns="http://schemas.openxmlformats.org/spreadsheetml/2006/main" count="219" uniqueCount="174">
  <si>
    <t>Summit</t>
  </si>
  <si>
    <t>Stark</t>
  </si>
  <si>
    <t>Fairfield</t>
  </si>
  <si>
    <t>Lorain</t>
  </si>
  <si>
    <t>048207</t>
  </si>
  <si>
    <t>Anthony Wayne Local SD</t>
  </si>
  <si>
    <t>Lucas</t>
  </si>
  <si>
    <t>Hancock</t>
  </si>
  <si>
    <t>049171</t>
  </si>
  <si>
    <t>Aurora City SD</t>
  </si>
  <si>
    <t>Portage</t>
  </si>
  <si>
    <t>Mahoning</t>
  </si>
  <si>
    <t>048124</t>
  </si>
  <si>
    <t>Avon Lake City SD</t>
  </si>
  <si>
    <t>048116</t>
  </si>
  <si>
    <t>Avon Local SD</t>
  </si>
  <si>
    <t>Belmont</t>
  </si>
  <si>
    <t>043547</t>
  </si>
  <si>
    <t>Bay Village City SD</t>
  </si>
  <si>
    <t>Cuyahoga</t>
  </si>
  <si>
    <t>043554</t>
  </si>
  <si>
    <t>Beachwood City SD</t>
  </si>
  <si>
    <t>047241</t>
  </si>
  <si>
    <t>Beavercreek City SD</t>
  </si>
  <si>
    <t>Greene</t>
  </si>
  <si>
    <t>048926</t>
  </si>
  <si>
    <t>Benton Carroll Salem Local S</t>
  </si>
  <si>
    <t>Ottawa</t>
  </si>
  <si>
    <t>Geauga</t>
  </si>
  <si>
    <t>043620</t>
  </si>
  <si>
    <t>Bexley City SD</t>
  </si>
  <si>
    <t>Franklin</t>
  </si>
  <si>
    <t>046748</t>
  </si>
  <si>
    <t>Big Walnut Local SD</t>
  </si>
  <si>
    <t>Delaware</t>
  </si>
  <si>
    <t>Medina</t>
  </si>
  <si>
    <t>046862</t>
  </si>
  <si>
    <t>Bloom Carroll Local SD</t>
  </si>
  <si>
    <t>Wood</t>
  </si>
  <si>
    <t>043646</t>
  </si>
  <si>
    <t>Brecksville-Broadview Height</t>
  </si>
  <si>
    <t>Montgomery</t>
  </si>
  <si>
    <t>Buckeye Local SD</t>
  </si>
  <si>
    <t>048470</t>
  </si>
  <si>
    <t>046755</t>
  </si>
  <si>
    <t>Buckeye Valley Local SD</t>
  </si>
  <si>
    <t>048314</t>
  </si>
  <si>
    <t>Canfield Local SD</t>
  </si>
  <si>
    <t>Warren</t>
  </si>
  <si>
    <t>043737</t>
  </si>
  <si>
    <t>Centerville City SD</t>
  </si>
  <si>
    <t>045286</t>
  </si>
  <si>
    <t>Chagrin Falls Ex Vill SD</t>
  </si>
  <si>
    <t>047183</t>
  </si>
  <si>
    <t>Chardon Local SD</t>
  </si>
  <si>
    <t>Hamilton</t>
  </si>
  <si>
    <t>048140</t>
  </si>
  <si>
    <t>Columbia Local SD</t>
  </si>
  <si>
    <t>049981</t>
  </si>
  <si>
    <t>Copley-Fairlawn City SD</t>
  </si>
  <si>
    <t>046557</t>
  </si>
  <si>
    <t>Cuyahoga Heights Local SD</t>
  </si>
  <si>
    <t>047027</t>
  </si>
  <si>
    <t>Dublin City SD</t>
  </si>
  <si>
    <t>Erie</t>
  </si>
  <si>
    <t>050328</t>
  </si>
  <si>
    <t>Fairbanks Local SD</t>
  </si>
  <si>
    <t>Union</t>
  </si>
  <si>
    <t>Lake</t>
  </si>
  <si>
    <t>043976</t>
  </si>
  <si>
    <t>Fairview Park City SD</t>
  </si>
  <si>
    <t>044073</t>
  </si>
  <si>
    <t>Grandview Heights City SD</t>
  </si>
  <si>
    <t>045393</t>
  </si>
  <si>
    <t>Granville Ex Vill SD</t>
  </si>
  <si>
    <t>Licking</t>
  </si>
  <si>
    <t>048496</t>
  </si>
  <si>
    <t>Highland Local SD</t>
  </si>
  <si>
    <t>050021</t>
  </si>
  <si>
    <t>Hudson City SD</t>
  </si>
  <si>
    <t>044131</t>
  </si>
  <si>
    <t>Huron City SD</t>
  </si>
  <si>
    <t>046565</t>
  </si>
  <si>
    <t>Independence Local SD</t>
  </si>
  <si>
    <t>045435</t>
  </si>
  <si>
    <t>Indian Hill Ex Vill SD</t>
  </si>
  <si>
    <t>049858</t>
  </si>
  <si>
    <t>Jackson Local SD</t>
  </si>
  <si>
    <t>046797</t>
  </si>
  <si>
    <t>Kelleys Island Local SD</t>
  </si>
  <si>
    <t>047191</t>
  </si>
  <si>
    <t>Kenston Local SD</t>
  </si>
  <si>
    <t>050435</t>
  </si>
  <si>
    <t>Kings Local SD</t>
  </si>
  <si>
    <t>047878</t>
  </si>
  <si>
    <t>Kirtland Local SD</t>
  </si>
  <si>
    <t>050443</t>
  </si>
  <si>
    <t>Little Miami Local SD</t>
  </si>
  <si>
    <t>044289</t>
  </si>
  <si>
    <t>Madeira City SD</t>
  </si>
  <si>
    <t>044313</t>
  </si>
  <si>
    <t>Mariemont City SD</t>
  </si>
  <si>
    <t>044370</t>
  </si>
  <si>
    <t>Mayfield City SD</t>
  </si>
  <si>
    <t>044388</t>
  </si>
  <si>
    <t>Medina City SD</t>
  </si>
  <si>
    <t>045492</t>
  </si>
  <si>
    <t>Mentor Ex Vill SD</t>
  </si>
  <si>
    <t>046995</t>
  </si>
  <si>
    <t>New Albany-Plain Local SD</t>
  </si>
  <si>
    <t>047217</t>
  </si>
  <si>
    <t>Newbury Local SD</t>
  </si>
  <si>
    <t>050047</t>
  </si>
  <si>
    <t>Nordonia Hills City SD</t>
  </si>
  <si>
    <t>044537</t>
  </si>
  <si>
    <t>North Ridgeville City SD</t>
  </si>
  <si>
    <t>044545</t>
  </si>
  <si>
    <t>North Royalton City SD</t>
  </si>
  <si>
    <t>046763</t>
  </si>
  <si>
    <t>Olentangy Local SD</t>
  </si>
  <si>
    <t>046581</t>
  </si>
  <si>
    <t>Orange City SD</t>
  </si>
  <si>
    <t>046813</t>
  </si>
  <si>
    <t>Perkins Local SD</t>
  </si>
  <si>
    <t>Perry Local SD</t>
  </si>
  <si>
    <t>047902</t>
  </si>
  <si>
    <t>045583</t>
  </si>
  <si>
    <t>Perrysburg Ex Vill SD</t>
  </si>
  <si>
    <t>048975</t>
  </si>
  <si>
    <t>Put-In-Bay Local SD</t>
  </si>
  <si>
    <t>050054</t>
  </si>
  <si>
    <t>Revere Local SD</t>
  </si>
  <si>
    <t>047894</t>
  </si>
  <si>
    <t>Riverside Local SD</t>
  </si>
  <si>
    <t>044701</t>
  </si>
  <si>
    <t>Rocky River City SD</t>
  </si>
  <si>
    <t>046607</t>
  </si>
  <si>
    <t>Solon City SD</t>
  </si>
  <si>
    <t>050427</t>
  </si>
  <si>
    <t>Springboro Community City SD</t>
  </si>
  <si>
    <t>045997</t>
  </si>
  <si>
    <t>St Clairsville-Richland City</t>
  </si>
  <si>
    <t>044834</t>
  </si>
  <si>
    <t>Stow-Munroe Falls City SD</t>
  </si>
  <si>
    <t>044842</t>
  </si>
  <si>
    <t>Strongsville City SD</t>
  </si>
  <si>
    <t>047274</t>
  </si>
  <si>
    <t>Sugarcreek Local SD</t>
  </si>
  <si>
    <t>044867</t>
  </si>
  <si>
    <t>Sycamore Community City SD</t>
  </si>
  <si>
    <t>050070</t>
  </si>
  <si>
    <t>Twinsburg City SD</t>
  </si>
  <si>
    <t>044933</t>
  </si>
  <si>
    <t>Upper Arlington City SD</t>
  </si>
  <si>
    <t>047464</t>
  </si>
  <si>
    <t>Van Buren Local SD</t>
  </si>
  <si>
    <t>047225</t>
  </si>
  <si>
    <t>West Geauga Local SD</t>
  </si>
  <si>
    <t>045062</t>
  </si>
  <si>
    <t>Westlake City SD</t>
  </si>
  <si>
    <t>045138</t>
  </si>
  <si>
    <t>Worthington City SD</t>
  </si>
  <si>
    <t>IRN</t>
  </si>
  <si>
    <t>DISTRICT</t>
  </si>
  <si>
    <t>COUNTY</t>
  </si>
  <si>
    <t>TOTAL FOUNDATION FUNDING BEFORE REDUCTIONS</t>
  </si>
  <si>
    <t>TOTAL FOUNDATION FUNDING AFTER REDUCTIONS</t>
  </si>
  <si>
    <t>CARES ESSER FUNDS</t>
  </si>
  <si>
    <t>HB 164 PAYMENT</t>
  </si>
  <si>
    <t>TOTAL REDUCTION AMOUNT</t>
  </si>
  <si>
    <t>FY2020 HB 164 PAYMENT</t>
  </si>
  <si>
    <t>SCHOOL DISTRICT INSUFFICIENT AMOUNT (6/10/20)</t>
  </si>
  <si>
    <t>REVISED PAYMENT (POSITIVE) OR INSUFFICIENT AMOUNT (NEGATIVE)</t>
  </si>
  <si>
    <t>AMOUNT REPAID OS OF 6/19/20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</si>
</sst>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0" xfId="0" applyFont="1"/>
    <xf numFmtId="164" fontId="0" fillId="0" borderId="0" xfId="0" applyNumberFormat="1"/>
    <xf numFmtId="0" fontId="0" fillId="0" borderId="0" xfId="0"/>
    <xf numFmtId="0" fontId="0" fillId="0" borderId="10" xfId="0" applyBorder="1"/>
    <xf numFmtId="164" fontId="0" fillId="0" borderId="10" xfId="0" applyNumberFormat="1" applyBorder="1"/>
    <xf numFmtId="164" fontId="0" fillId="34" borderId="10" xfId="0" applyNumberFormat="1" applyFill="1" applyBorder="1"/>
    <xf numFmtId="0" fontId="0" fillId="0" borderId="0" xfId="0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164" fontId="18" fillId="33" borderId="12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0" fillId="0" borderId="14" xfId="0" applyBorder="1"/>
    <xf numFmtId="164" fontId="0" fillId="34" borderId="15" xfId="0" applyNumberFormat="1" applyFill="1" applyBorder="1"/>
    <xf numFmtId="0" fontId="0" fillId="34" borderId="15" xfId="0" applyFill="1" applyBorder="1"/>
    <xf numFmtId="0" fontId="0" fillId="0" borderId="16" xfId="0" applyBorder="1"/>
    <xf numFmtId="0" fontId="0" fillId="0" borderId="17" xfId="0" applyBorder="1"/>
    <xf numFmtId="164" fontId="0" fillId="0" borderId="17" xfId="0" applyNumberFormat="1" applyBorder="1"/>
    <xf numFmtId="164" fontId="16" fillId="34" borderId="17" xfId="0" applyNumberFormat="1" applyFont="1" applyFill="1" applyBorder="1"/>
    <xf numFmtId="164" fontId="16" fillId="0" borderId="17" xfId="0" applyNumberFormat="1" applyFont="1" applyBorder="1"/>
    <xf numFmtId="164" fontId="16" fillId="34" borderId="18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EB206-3FCB-4F24-BCAF-7CF112707B5F}">
  <dimension ref="A1:K75"/>
  <sheetViews>
    <sheetView tabSelected="1" workbookViewId="0"/>
  </sheetViews>
  <sheetFormatPr defaultColWidth="10.5703125" defaultRowHeight="15" x14ac:dyDescent="0.25"/>
  <cols>
    <col min="2" max="2" width="28.5703125" bestFit="1" customWidth="1"/>
    <col min="4" max="4" width="17" style="2" customWidth="1"/>
    <col min="5" max="6" width="14.85546875" style="2" bestFit="1" customWidth="1"/>
    <col min="7" max="7" width="13.85546875" style="2" bestFit="1" customWidth="1"/>
    <col min="8" max="8" width="14.5703125" style="2" bestFit="1" customWidth="1"/>
    <col min="9" max="9" width="17.28515625" bestFit="1" customWidth="1"/>
    <col min="10" max="10" width="16.7109375" style="3" bestFit="1" customWidth="1"/>
    <col min="11" max="11" width="19.140625" customWidth="1"/>
  </cols>
  <sheetData>
    <row r="1" spans="1:11" x14ac:dyDescent="0.25">
      <c r="A1" s="1" t="s">
        <v>170</v>
      </c>
    </row>
    <row r="2" spans="1:11" ht="15.75" thickBot="1" x14ac:dyDescent="0.3"/>
    <row r="3" spans="1:11" s="7" customFormat="1" ht="110.25" customHeight="1" x14ac:dyDescent="0.25">
      <c r="A3" s="8" t="s">
        <v>162</v>
      </c>
      <c r="B3" s="9" t="s">
        <v>163</v>
      </c>
      <c r="C3" s="9" t="s">
        <v>164</v>
      </c>
      <c r="D3" s="10" t="s">
        <v>165</v>
      </c>
      <c r="E3" s="10" t="s">
        <v>169</v>
      </c>
      <c r="F3" s="10" t="s">
        <v>166</v>
      </c>
      <c r="G3" s="10" t="s">
        <v>167</v>
      </c>
      <c r="H3" s="10" t="s">
        <v>168</v>
      </c>
      <c r="I3" s="9" t="s">
        <v>171</v>
      </c>
      <c r="J3" s="9" t="s">
        <v>173</v>
      </c>
      <c r="K3" s="11" t="s">
        <v>172</v>
      </c>
    </row>
    <row r="4" spans="1:11" x14ac:dyDescent="0.25">
      <c r="A4" s="12" t="s">
        <v>4</v>
      </c>
      <c r="B4" s="4" t="s">
        <v>5</v>
      </c>
      <c r="C4" s="4" t="s">
        <v>6</v>
      </c>
      <c r="D4" s="5">
        <v>8080316.2999999998</v>
      </c>
      <c r="E4" s="5">
        <v>1080284.1245476801</v>
      </c>
      <c r="F4" s="5">
        <f>D4-E4</f>
        <v>7000032.1754523199</v>
      </c>
      <c r="G4" s="5">
        <v>310149.93</v>
      </c>
      <c r="H4" s="6">
        <f>(0.94*D4)-(F4+G4)</f>
        <v>285315.21654768009</v>
      </c>
      <c r="I4" s="5">
        <v>-338331.47</v>
      </c>
      <c r="J4" s="5">
        <v>0</v>
      </c>
      <c r="K4" s="13">
        <f>H4+I4+J4</f>
        <v>-53016.253452319885</v>
      </c>
    </row>
    <row r="5" spans="1:11" x14ac:dyDescent="0.25">
      <c r="A5" s="12" t="s">
        <v>8</v>
      </c>
      <c r="B5" s="4" t="s">
        <v>9</v>
      </c>
      <c r="C5" s="4" t="s">
        <v>10</v>
      </c>
      <c r="D5" s="5">
        <v>4832721.9400000004</v>
      </c>
      <c r="E5" s="5">
        <v>746524.23769784009</v>
      </c>
      <c r="F5" s="5">
        <f>D5-E5</f>
        <v>4086197.7023021602</v>
      </c>
      <c r="G5" s="5">
        <v>115369.3</v>
      </c>
      <c r="H5" s="6">
        <f>(0.94*D5)-(F5+G5)</f>
        <v>341191.62129784003</v>
      </c>
      <c r="I5" s="5">
        <v>-207454.07</v>
      </c>
      <c r="J5" s="5">
        <v>0</v>
      </c>
      <c r="K5" s="13">
        <f>H5+I5+J5</f>
        <v>133737.55129784002</v>
      </c>
    </row>
    <row r="6" spans="1:11" x14ac:dyDescent="0.25">
      <c r="A6" s="12" t="s">
        <v>12</v>
      </c>
      <c r="B6" s="4" t="s">
        <v>13</v>
      </c>
      <c r="C6" s="4" t="s">
        <v>3</v>
      </c>
      <c r="D6" s="5">
        <v>3379145.63</v>
      </c>
      <c r="E6" s="5">
        <v>898278.19025932346</v>
      </c>
      <c r="F6" s="5">
        <f>D6-E6</f>
        <v>2480867.4397406764</v>
      </c>
      <c r="G6" s="5">
        <v>136282.07</v>
      </c>
      <c r="H6" s="6">
        <f>(0.94*D6)-(F6+G6)</f>
        <v>559247.38245932339</v>
      </c>
      <c r="I6" s="5">
        <v>-591422.81999999995</v>
      </c>
      <c r="J6" s="5">
        <v>591422.81999999995</v>
      </c>
      <c r="K6" s="13">
        <f>H6+I6+J6</f>
        <v>559247.38245932339</v>
      </c>
    </row>
    <row r="7" spans="1:11" x14ac:dyDescent="0.25">
      <c r="A7" s="12" t="s">
        <v>14</v>
      </c>
      <c r="B7" s="4" t="s">
        <v>15</v>
      </c>
      <c r="C7" s="4" t="s">
        <v>3</v>
      </c>
      <c r="D7" s="5">
        <v>4911849.74</v>
      </c>
      <c r="E7" s="5">
        <v>808285.68145289342</v>
      </c>
      <c r="F7" s="5">
        <f>D7-E7</f>
        <v>4103564.0585471066</v>
      </c>
      <c r="G7" s="5">
        <v>158062.15</v>
      </c>
      <c r="H7" s="6">
        <f>(0.94*D7)-(F7+G7)</f>
        <v>355512.54705289286</v>
      </c>
      <c r="I7" s="5">
        <v>-283509.51</v>
      </c>
      <c r="J7" s="5">
        <v>283509.51</v>
      </c>
      <c r="K7" s="13">
        <f>H7+I7+J7</f>
        <v>355512.54705289286</v>
      </c>
    </row>
    <row r="8" spans="1:11" x14ac:dyDescent="0.25">
      <c r="A8" s="12" t="s">
        <v>17</v>
      </c>
      <c r="B8" s="4" t="s">
        <v>18</v>
      </c>
      <c r="C8" s="4" t="s">
        <v>19</v>
      </c>
      <c r="D8" s="5">
        <v>4484420.0199999996</v>
      </c>
      <c r="E8" s="5">
        <v>631473.31835448008</v>
      </c>
      <c r="F8" s="5">
        <f>D8-E8</f>
        <v>3852946.7016455196</v>
      </c>
      <c r="G8" s="5">
        <v>107931.33</v>
      </c>
      <c r="H8" s="6">
        <f>(0.94*D8)-(F8+G8)</f>
        <v>254476.78715447988</v>
      </c>
      <c r="I8" s="5">
        <v>-157517.31</v>
      </c>
      <c r="J8" s="5">
        <v>0</v>
      </c>
      <c r="K8" s="13">
        <f>H8+I8+J8</f>
        <v>96959.477154479886</v>
      </c>
    </row>
    <row r="9" spans="1:11" x14ac:dyDescent="0.25">
      <c r="A9" s="12" t="s">
        <v>20</v>
      </c>
      <c r="B9" s="4" t="s">
        <v>21</v>
      </c>
      <c r="C9" s="4" t="s">
        <v>19</v>
      </c>
      <c r="D9" s="5">
        <v>1029871.1</v>
      </c>
      <c r="E9" s="5">
        <v>455390.5344</v>
      </c>
      <c r="F9" s="5">
        <f>D9-E9</f>
        <v>574480.56559999997</v>
      </c>
      <c r="G9" s="5">
        <v>85302.55</v>
      </c>
      <c r="H9" s="6">
        <f>(0.94*D9)-(F9+G9)</f>
        <v>308295.7183999999</v>
      </c>
      <c r="I9" s="5">
        <v>-406238.22000000003</v>
      </c>
      <c r="J9" s="5">
        <v>0</v>
      </c>
      <c r="K9" s="13">
        <f>H9+I9+J9</f>
        <v>-97942.501600000134</v>
      </c>
    </row>
    <row r="10" spans="1:11" x14ac:dyDescent="0.25">
      <c r="A10" s="12" t="s">
        <v>22</v>
      </c>
      <c r="B10" s="4" t="s">
        <v>23</v>
      </c>
      <c r="C10" s="4" t="s">
        <v>24</v>
      </c>
      <c r="D10" s="5">
        <v>13607467.960000001</v>
      </c>
      <c r="E10" s="5">
        <v>2072919.8203051505</v>
      </c>
      <c r="F10" s="5">
        <f>D10-E10</f>
        <v>11534548.139694851</v>
      </c>
      <c r="G10" s="5">
        <v>367800.12</v>
      </c>
      <c r="H10" s="6">
        <f>(0.94*D10)-(F10+G10)</f>
        <v>888671.6227051504</v>
      </c>
      <c r="I10" s="5">
        <v>-1260629.43</v>
      </c>
      <c r="J10" s="5">
        <v>1260629.43</v>
      </c>
      <c r="K10" s="13">
        <f>H10+I10+J10</f>
        <v>888671.6227051504</v>
      </c>
    </row>
    <row r="11" spans="1:11" x14ac:dyDescent="0.25">
      <c r="A11" s="12" t="s">
        <v>25</v>
      </c>
      <c r="B11" s="4" t="s">
        <v>26</v>
      </c>
      <c r="C11" s="4" t="s">
        <v>27</v>
      </c>
      <c r="D11" s="5">
        <v>3595533.27</v>
      </c>
      <c r="E11" s="5">
        <v>360721.28414400003</v>
      </c>
      <c r="F11" s="5">
        <f>D11-E11</f>
        <v>3234811.9858559999</v>
      </c>
      <c r="G11" s="5">
        <v>144672.99</v>
      </c>
      <c r="H11" s="6">
        <f>(0.94*D11)-(F11+G11)</f>
        <v>316.29794399999082</v>
      </c>
      <c r="I11" s="5">
        <v>-1081.6400000000001</v>
      </c>
      <c r="J11" s="5">
        <v>0</v>
      </c>
      <c r="K11" s="13">
        <f>H11+I11+J11</f>
        <v>-765.34205600000928</v>
      </c>
    </row>
    <row r="12" spans="1:11" x14ac:dyDescent="0.25">
      <c r="A12" s="12" t="s">
        <v>29</v>
      </c>
      <c r="B12" s="4" t="s">
        <v>30</v>
      </c>
      <c r="C12" s="4" t="s">
        <v>31</v>
      </c>
      <c r="D12" s="5">
        <v>4384352.96</v>
      </c>
      <c r="E12" s="5">
        <v>635139.55672210932</v>
      </c>
      <c r="F12" s="5">
        <f>D12-E12</f>
        <v>3749213.4032778908</v>
      </c>
      <c r="G12" s="5">
        <v>148884.96</v>
      </c>
      <c r="H12" s="6">
        <f>(0.94*D12)-(F12+G12)</f>
        <v>223193.41912210919</v>
      </c>
      <c r="I12" s="5">
        <v>-156370.37</v>
      </c>
      <c r="J12" s="5">
        <v>0</v>
      </c>
      <c r="K12" s="13">
        <f>H12+I12+J12</f>
        <v>66823.049122109194</v>
      </c>
    </row>
    <row r="13" spans="1:11" x14ac:dyDescent="0.25">
      <c r="A13" s="12" t="s">
        <v>32</v>
      </c>
      <c r="B13" s="4" t="s">
        <v>33</v>
      </c>
      <c r="C13" s="4" t="s">
        <v>34</v>
      </c>
      <c r="D13" s="5">
        <v>6357827.6500000004</v>
      </c>
      <c r="E13" s="5">
        <v>935802.9371488801</v>
      </c>
      <c r="F13" s="5">
        <f>D13-E13</f>
        <v>5422024.7128511202</v>
      </c>
      <c r="G13" s="5">
        <v>179126.9</v>
      </c>
      <c r="H13" s="6">
        <f>(0.94*D13)-(F13+G13)</f>
        <v>375206.37814887986</v>
      </c>
      <c r="I13" s="5">
        <v>-429103.50000000006</v>
      </c>
      <c r="J13" s="5">
        <v>429103.5</v>
      </c>
      <c r="K13" s="13">
        <f>H13+I13+J13</f>
        <v>375206.3781488798</v>
      </c>
    </row>
    <row r="14" spans="1:11" x14ac:dyDescent="0.25">
      <c r="A14" s="12" t="s">
        <v>36</v>
      </c>
      <c r="B14" s="4" t="s">
        <v>37</v>
      </c>
      <c r="C14" s="4" t="s">
        <v>2</v>
      </c>
      <c r="D14" s="5">
        <v>5157005.4000000004</v>
      </c>
      <c r="E14" s="5">
        <v>430744.2450227373</v>
      </c>
      <c r="F14" s="5">
        <f>D14-E14</f>
        <v>4726261.154977263</v>
      </c>
      <c r="G14" s="5">
        <v>87386.13</v>
      </c>
      <c r="H14" s="6">
        <f>(0.94*D14)-(F14+G14)</f>
        <v>33937.791022737511</v>
      </c>
      <c r="I14" s="5">
        <v>0</v>
      </c>
      <c r="J14" s="5">
        <v>0</v>
      </c>
      <c r="K14" s="13">
        <f>H14+I14+J14</f>
        <v>33937.791022737511</v>
      </c>
    </row>
    <row r="15" spans="1:11" x14ac:dyDescent="0.25">
      <c r="A15" s="12" t="s">
        <v>39</v>
      </c>
      <c r="B15" s="4" t="s">
        <v>40</v>
      </c>
      <c r="C15" s="4" t="s">
        <v>19</v>
      </c>
      <c r="D15" s="5">
        <v>4721283.8600000003</v>
      </c>
      <c r="E15" s="5">
        <v>1106363.0851378399</v>
      </c>
      <c r="F15" s="5">
        <f>D15-E15</f>
        <v>3614920.7748621604</v>
      </c>
      <c r="G15" s="5">
        <v>245258.1</v>
      </c>
      <c r="H15" s="6">
        <f>(0.94*D15)-(F15+G15)</f>
        <v>577827.95353783946</v>
      </c>
      <c r="I15" s="5">
        <v>-693027.19000000006</v>
      </c>
      <c r="J15" s="5">
        <v>0</v>
      </c>
      <c r="K15" s="13">
        <f>H15+I15+J15</f>
        <v>-115199.2364621606</v>
      </c>
    </row>
    <row r="16" spans="1:11" x14ac:dyDescent="0.25">
      <c r="A16" s="12" t="s">
        <v>43</v>
      </c>
      <c r="B16" s="4" t="s">
        <v>42</v>
      </c>
      <c r="C16" s="4" t="s">
        <v>35</v>
      </c>
      <c r="D16" s="5">
        <v>4867061.28</v>
      </c>
      <c r="E16" s="5">
        <v>515058.6122116</v>
      </c>
      <c r="F16" s="5">
        <f>D16-E16</f>
        <v>4352002.6677884003</v>
      </c>
      <c r="G16" s="5">
        <v>151495.98000000001</v>
      </c>
      <c r="H16" s="6">
        <f>(0.94*D16)-(F16+G16)</f>
        <v>71538.955411599018</v>
      </c>
      <c r="I16" s="5">
        <v>0</v>
      </c>
      <c r="J16" s="5">
        <v>0</v>
      </c>
      <c r="K16" s="13">
        <f>H16+I16+J16</f>
        <v>71538.955411599018</v>
      </c>
    </row>
    <row r="17" spans="1:11" x14ac:dyDescent="0.25">
      <c r="A17" s="12" t="s">
        <v>44</v>
      </c>
      <c r="B17" s="4" t="s">
        <v>45</v>
      </c>
      <c r="C17" s="4" t="s">
        <v>34</v>
      </c>
      <c r="D17" s="5">
        <v>4659043.3600000003</v>
      </c>
      <c r="E17" s="5">
        <v>643659.08715416002</v>
      </c>
      <c r="F17" s="5">
        <f>D17-E17</f>
        <v>4015384.2728458401</v>
      </c>
      <c r="G17" s="5">
        <v>183341.13</v>
      </c>
      <c r="H17" s="6">
        <f>(0.94*D17)-(F17+G17)</f>
        <v>180775.35555415973</v>
      </c>
      <c r="I17" s="5">
        <v>-188104.2</v>
      </c>
      <c r="J17" s="5">
        <v>0</v>
      </c>
      <c r="K17" s="13">
        <f>H17+I17+J17</f>
        <v>-7328.844445840281</v>
      </c>
    </row>
    <row r="18" spans="1:11" x14ac:dyDescent="0.25">
      <c r="A18" s="12" t="s">
        <v>46</v>
      </c>
      <c r="B18" s="4" t="s">
        <v>47</v>
      </c>
      <c r="C18" s="4" t="s">
        <v>11</v>
      </c>
      <c r="D18" s="5">
        <v>6048115.79</v>
      </c>
      <c r="E18" s="5">
        <v>683280.43508592003</v>
      </c>
      <c r="F18" s="5">
        <f>D18-E18</f>
        <v>5364835.3549140804</v>
      </c>
      <c r="G18" s="5">
        <v>164248.42000000001</v>
      </c>
      <c r="H18" s="6">
        <f>(0.94*D18)-(F18+G18)</f>
        <v>156145.06768591981</v>
      </c>
      <c r="I18" s="5">
        <v>-282340.05000000005</v>
      </c>
      <c r="J18" s="5">
        <v>0</v>
      </c>
      <c r="K18" s="13">
        <f>H18+I18+J18</f>
        <v>-126194.98231408023</v>
      </c>
    </row>
    <row r="19" spans="1:11" x14ac:dyDescent="0.25">
      <c r="A19" s="12" t="s">
        <v>49</v>
      </c>
      <c r="B19" s="4" t="s">
        <v>50</v>
      </c>
      <c r="C19" s="4" t="s">
        <v>41</v>
      </c>
      <c r="D19" s="5">
        <v>13167113.720000001</v>
      </c>
      <c r="E19" s="5">
        <v>2119385.2321353597</v>
      </c>
      <c r="F19" s="5">
        <f>D19-E19</f>
        <v>11047728.487864641</v>
      </c>
      <c r="G19" s="5">
        <v>588342.62</v>
      </c>
      <c r="H19" s="6">
        <f>(0.94*D19)-(F19+G19)</f>
        <v>741015.78893535957</v>
      </c>
      <c r="I19" s="5">
        <v>-646900.24</v>
      </c>
      <c r="J19" s="5">
        <v>0</v>
      </c>
      <c r="K19" s="13">
        <f>H19+I19+J19</f>
        <v>94115.548935359577</v>
      </c>
    </row>
    <row r="20" spans="1:11" x14ac:dyDescent="0.25">
      <c r="A20" s="12" t="s">
        <v>51</v>
      </c>
      <c r="B20" s="4" t="s">
        <v>52</v>
      </c>
      <c r="C20" s="4" t="s">
        <v>19</v>
      </c>
      <c r="D20" s="5">
        <v>1682357.67</v>
      </c>
      <c r="E20" s="5">
        <v>533731.63199999998</v>
      </c>
      <c r="F20" s="5">
        <f>D20-E20</f>
        <v>1148626.0379999999</v>
      </c>
      <c r="G20" s="5">
        <v>44235.93</v>
      </c>
      <c r="H20" s="6">
        <f>(0.94*D20)-(F20+G20)</f>
        <v>388554.24179999996</v>
      </c>
      <c r="I20" s="5">
        <v>-342133.71</v>
      </c>
      <c r="J20" s="5">
        <v>0</v>
      </c>
      <c r="K20" s="13">
        <f>H20+I20+J20</f>
        <v>46420.531799999939</v>
      </c>
    </row>
    <row r="21" spans="1:11" x14ac:dyDescent="0.25">
      <c r="A21" s="12" t="s">
        <v>53</v>
      </c>
      <c r="B21" s="4" t="s">
        <v>54</v>
      </c>
      <c r="C21" s="4" t="s">
        <v>28</v>
      </c>
      <c r="D21" s="5">
        <v>5452628.3499999996</v>
      </c>
      <c r="E21" s="5">
        <v>719966.5459139999</v>
      </c>
      <c r="F21" s="5">
        <f>D21-E21</f>
        <v>4732661.8040859997</v>
      </c>
      <c r="G21" s="5">
        <v>200055.93</v>
      </c>
      <c r="H21" s="6">
        <f>(0.94*D21)-(F21+G21)</f>
        <v>192752.91491399985</v>
      </c>
      <c r="I21" s="5">
        <v>-211273.94999999998</v>
      </c>
      <c r="J21" s="5">
        <v>0</v>
      </c>
      <c r="K21" s="13">
        <f>H21+I21+J21</f>
        <v>-18521.035086000134</v>
      </c>
    </row>
    <row r="22" spans="1:11" x14ac:dyDescent="0.25">
      <c r="A22" s="12" t="s">
        <v>56</v>
      </c>
      <c r="B22" s="4" t="s">
        <v>57</v>
      </c>
      <c r="C22" s="4" t="s">
        <v>3</v>
      </c>
      <c r="D22" s="5">
        <v>2132641.7000000002</v>
      </c>
      <c r="E22" s="5">
        <v>222717.94414448002</v>
      </c>
      <c r="F22" s="5">
        <f>D22-E22</f>
        <v>1909923.7558555203</v>
      </c>
      <c r="G22" s="5">
        <v>91335.5</v>
      </c>
      <c r="H22" s="6">
        <f>(0.94*D22)-(F22+G22)</f>
        <v>3423.9421444798354</v>
      </c>
      <c r="I22" s="5">
        <v>0</v>
      </c>
      <c r="J22" s="5">
        <v>0</v>
      </c>
      <c r="K22" s="13">
        <f>H22+I22+J22</f>
        <v>3423.9421444798354</v>
      </c>
    </row>
    <row r="23" spans="1:11" x14ac:dyDescent="0.25">
      <c r="A23" s="12" t="s">
        <v>58</v>
      </c>
      <c r="B23" s="4" t="s">
        <v>59</v>
      </c>
      <c r="C23" s="4" t="s">
        <v>0</v>
      </c>
      <c r="D23" s="5">
        <v>2376759.6</v>
      </c>
      <c r="E23" s="5">
        <v>867231.17065528</v>
      </c>
      <c r="F23" s="5">
        <f>D23-E23</f>
        <v>1509528.4293447202</v>
      </c>
      <c r="G23" s="5">
        <v>226580.33</v>
      </c>
      <c r="H23" s="6">
        <f>(0.94*D23)-(F23+G23)</f>
        <v>498045.26465527946</v>
      </c>
      <c r="I23" s="5">
        <v>-741308.96</v>
      </c>
      <c r="J23" s="5">
        <v>0</v>
      </c>
      <c r="K23" s="13">
        <f>H23+I23+J23</f>
        <v>-243263.6953447205</v>
      </c>
    </row>
    <row r="24" spans="1:11" x14ac:dyDescent="0.25">
      <c r="A24" s="12" t="s">
        <v>60</v>
      </c>
      <c r="B24" s="4" t="s">
        <v>61</v>
      </c>
      <c r="C24" s="4" t="s">
        <v>19</v>
      </c>
      <c r="D24" s="5">
        <v>542339.39</v>
      </c>
      <c r="E24" s="5">
        <v>231630.12479999999</v>
      </c>
      <c r="F24" s="5">
        <f>D24-E24</f>
        <v>310709.26520000002</v>
      </c>
      <c r="G24" s="5">
        <v>61034.41</v>
      </c>
      <c r="H24" s="6">
        <f>(0.94*D24)-(F24+G24)</f>
        <v>138055.35139999993</v>
      </c>
      <c r="I24" s="5">
        <v>-187507.31</v>
      </c>
      <c r="J24" s="5">
        <v>0</v>
      </c>
      <c r="K24" s="13">
        <f>H24+I24+J24</f>
        <v>-49451.958600000071</v>
      </c>
    </row>
    <row r="25" spans="1:11" x14ac:dyDescent="0.25">
      <c r="A25" s="12" t="s">
        <v>62</v>
      </c>
      <c r="B25" s="4" t="s">
        <v>63</v>
      </c>
      <c r="C25" s="4" t="s">
        <v>31</v>
      </c>
      <c r="D25" s="5">
        <v>21554736.23</v>
      </c>
      <c r="E25" s="5">
        <v>3461043.614359872</v>
      </c>
      <c r="F25" s="5">
        <f>D25-E25</f>
        <v>18093692.61564013</v>
      </c>
      <c r="G25" s="5">
        <v>1113042.6200000001</v>
      </c>
      <c r="H25" s="6">
        <f>(0.94*D25)-(F25+G25)</f>
        <v>1054716.8205598667</v>
      </c>
      <c r="I25" s="5">
        <v>-1204199.82</v>
      </c>
      <c r="J25" s="5">
        <v>0</v>
      </c>
      <c r="K25" s="13">
        <f>H25+I25+J25</f>
        <v>-149482.99944013334</v>
      </c>
    </row>
    <row r="26" spans="1:11" x14ac:dyDescent="0.25">
      <c r="A26" s="12" t="s">
        <v>65</v>
      </c>
      <c r="B26" s="4" t="s">
        <v>66</v>
      </c>
      <c r="C26" s="4" t="s">
        <v>67</v>
      </c>
      <c r="D26" s="5">
        <v>2644648.54</v>
      </c>
      <c r="E26" s="5">
        <v>266898.22552083124</v>
      </c>
      <c r="F26" s="5">
        <f>D26-E26</f>
        <v>2377750.314479169</v>
      </c>
      <c r="G26" s="5">
        <v>59772.37</v>
      </c>
      <c r="H26" s="6">
        <f>(0.94*D26)-(F26+G26)</f>
        <v>48446.943120830692</v>
      </c>
      <c r="I26" s="5">
        <v>0</v>
      </c>
      <c r="J26" s="5">
        <v>0</v>
      </c>
      <c r="K26" s="13">
        <f>H26+I26+J26</f>
        <v>48446.943120830692</v>
      </c>
    </row>
    <row r="27" spans="1:11" x14ac:dyDescent="0.25">
      <c r="A27" s="12" t="s">
        <v>69</v>
      </c>
      <c r="B27" s="4" t="s">
        <v>70</v>
      </c>
      <c r="C27" s="4" t="s">
        <v>19</v>
      </c>
      <c r="D27" s="5">
        <v>2704228.39</v>
      </c>
      <c r="E27" s="5">
        <v>375715.63869534491</v>
      </c>
      <c r="F27" s="5">
        <f>D27-E27</f>
        <v>2328512.7513046553</v>
      </c>
      <c r="G27" s="5">
        <v>203066.8</v>
      </c>
      <c r="H27" s="6">
        <f>(0.94*D27)-(F27+G27)</f>
        <v>10395.135295344982</v>
      </c>
      <c r="I27" s="5">
        <v>-95309.99</v>
      </c>
      <c r="J27" s="5">
        <v>0</v>
      </c>
      <c r="K27" s="13">
        <f>H27+I27+J27</f>
        <v>-84914.854704655023</v>
      </c>
    </row>
    <row r="28" spans="1:11" x14ac:dyDescent="0.25">
      <c r="A28" s="12" t="s">
        <v>71</v>
      </c>
      <c r="B28" s="4" t="s">
        <v>72</v>
      </c>
      <c r="C28" s="4" t="s">
        <v>31</v>
      </c>
      <c r="D28" s="5">
        <v>1484058.27</v>
      </c>
      <c r="E28" s="5">
        <v>320494.60800000001</v>
      </c>
      <c r="F28" s="5">
        <f>D28-E28</f>
        <v>1163563.662</v>
      </c>
      <c r="G28" s="5">
        <v>54934.19</v>
      </c>
      <c r="H28" s="6">
        <f>(0.94*D28)-(F28+G28)</f>
        <v>176516.92179999989</v>
      </c>
      <c r="I28" s="5">
        <v>-166261.22</v>
      </c>
      <c r="J28" s="5">
        <v>0</v>
      </c>
      <c r="K28" s="13">
        <f>H28+I28+J28</f>
        <v>10255.701799999893</v>
      </c>
    </row>
    <row r="29" spans="1:11" x14ac:dyDescent="0.25">
      <c r="A29" s="12" t="s">
        <v>73</v>
      </c>
      <c r="B29" s="4" t="s">
        <v>74</v>
      </c>
      <c r="C29" s="4" t="s">
        <v>75</v>
      </c>
      <c r="D29" s="5">
        <v>6478175.6699999999</v>
      </c>
      <c r="E29" s="5">
        <v>574457.99587800005</v>
      </c>
      <c r="F29" s="5">
        <f>D29-E29</f>
        <v>5903717.6741220001</v>
      </c>
      <c r="G29" s="5">
        <v>103222</v>
      </c>
      <c r="H29" s="6">
        <f>(0.94*D29)-(F29+G29)</f>
        <v>82545.455677999184</v>
      </c>
      <c r="I29" s="5">
        <v>0</v>
      </c>
      <c r="J29" s="5">
        <v>0</v>
      </c>
      <c r="K29" s="13">
        <f>H29+I29+J29</f>
        <v>82545.455677999184</v>
      </c>
    </row>
    <row r="30" spans="1:11" x14ac:dyDescent="0.25">
      <c r="A30" s="12" t="s">
        <v>76</v>
      </c>
      <c r="B30" s="4" t="s">
        <v>77</v>
      </c>
      <c r="C30" s="4" t="s">
        <v>35</v>
      </c>
      <c r="D30" s="5">
        <v>4866903.55</v>
      </c>
      <c r="E30" s="5">
        <v>913303.48324511992</v>
      </c>
      <c r="F30" s="5">
        <f>D30-E30</f>
        <v>3953600.0667548799</v>
      </c>
      <c r="G30" s="5">
        <v>136209.21</v>
      </c>
      <c r="H30" s="6">
        <f>(0.94*D30)-(F30+G30)</f>
        <v>485080.0602451195</v>
      </c>
      <c r="I30" s="5">
        <v>-467884.08999999997</v>
      </c>
      <c r="J30" s="5">
        <v>0</v>
      </c>
      <c r="K30" s="13">
        <f>H30+I30+J30</f>
        <v>17195.970245119534</v>
      </c>
    </row>
    <row r="31" spans="1:11" x14ac:dyDescent="0.25">
      <c r="A31" s="12" t="s">
        <v>78</v>
      </c>
      <c r="B31" s="4" t="s">
        <v>79</v>
      </c>
      <c r="C31" s="4" t="s">
        <v>0</v>
      </c>
      <c r="D31" s="5">
        <v>10704999.23</v>
      </c>
      <c r="E31" s="5">
        <v>1145500.63296984</v>
      </c>
      <c r="F31" s="5">
        <f>D31-E31</f>
        <v>9559498.5970301609</v>
      </c>
      <c r="G31" s="5">
        <v>170144.43</v>
      </c>
      <c r="H31" s="6">
        <f>(0.94*D31)-(F31+G31)</f>
        <v>333056.24916983955</v>
      </c>
      <c r="I31" s="5">
        <v>0</v>
      </c>
      <c r="J31" s="5">
        <v>0</v>
      </c>
      <c r="K31" s="13">
        <f>H31+I31+J31</f>
        <v>333056.24916983955</v>
      </c>
    </row>
    <row r="32" spans="1:11" x14ac:dyDescent="0.25">
      <c r="A32" s="12" t="s">
        <v>80</v>
      </c>
      <c r="B32" s="4" t="s">
        <v>81</v>
      </c>
      <c r="C32" s="4" t="s">
        <v>64</v>
      </c>
      <c r="D32" s="5">
        <v>2294988.08</v>
      </c>
      <c r="E32" s="5">
        <v>340528.21666655998</v>
      </c>
      <c r="F32" s="5">
        <f>D32-E32</f>
        <v>1954459.8633334402</v>
      </c>
      <c r="G32" s="5">
        <v>193663.5</v>
      </c>
      <c r="H32" s="6">
        <f>(0.94*D32)-(F32+G32)</f>
        <v>9165.4318665596657</v>
      </c>
      <c r="I32" s="5">
        <v>-91566.709999999992</v>
      </c>
      <c r="J32" s="5">
        <v>91566.71</v>
      </c>
      <c r="K32" s="13">
        <f>H32+I32+J32</f>
        <v>9165.4318665596802</v>
      </c>
    </row>
    <row r="33" spans="1:11" x14ac:dyDescent="0.25">
      <c r="A33" s="12" t="s">
        <v>82</v>
      </c>
      <c r="B33" s="4" t="s">
        <v>83</v>
      </c>
      <c r="C33" s="4" t="s">
        <v>19</v>
      </c>
      <c r="D33" s="5">
        <v>612123.01</v>
      </c>
      <c r="E33" s="5">
        <v>314843.38559999998</v>
      </c>
      <c r="F33" s="5">
        <f>D33-E33</f>
        <v>297279.62440000003</v>
      </c>
      <c r="G33" s="5">
        <v>69161.38</v>
      </c>
      <c r="H33" s="6">
        <f>(0.94*D33)-(F33+G33)</f>
        <v>208954.62499999994</v>
      </c>
      <c r="I33" s="5">
        <v>-253977.38</v>
      </c>
      <c r="J33" s="5">
        <v>253977.38</v>
      </c>
      <c r="K33" s="13">
        <f>H33+I33+J33</f>
        <v>208954.62499999994</v>
      </c>
    </row>
    <row r="34" spans="1:11" x14ac:dyDescent="0.25">
      <c r="A34" s="12" t="s">
        <v>84</v>
      </c>
      <c r="B34" s="4" t="s">
        <v>85</v>
      </c>
      <c r="C34" s="4" t="s">
        <v>55</v>
      </c>
      <c r="D34" s="5">
        <v>1297519.33</v>
      </c>
      <c r="E34" s="5">
        <v>621835.31519999995</v>
      </c>
      <c r="F34" s="5">
        <f>D34-E34</f>
        <v>675684.01480000012</v>
      </c>
      <c r="G34" s="5">
        <v>125545.62</v>
      </c>
      <c r="H34" s="6">
        <f>(0.94*D34)-(F34+G34)</f>
        <v>418438.53539999994</v>
      </c>
      <c r="I34" s="5">
        <v>-497891.97</v>
      </c>
      <c r="J34" s="5">
        <v>0</v>
      </c>
      <c r="K34" s="13">
        <f>H34+I34+J34</f>
        <v>-79453.434600000037</v>
      </c>
    </row>
    <row r="35" spans="1:11" x14ac:dyDescent="0.25">
      <c r="A35" s="12" t="s">
        <v>86</v>
      </c>
      <c r="B35" s="4" t="s">
        <v>87</v>
      </c>
      <c r="C35" s="4" t="s">
        <v>1</v>
      </c>
      <c r="D35" s="5">
        <v>7579850.96</v>
      </c>
      <c r="E35" s="5">
        <v>1426619.8628258507</v>
      </c>
      <c r="F35" s="5">
        <f>D35-E35</f>
        <v>6153231.097174149</v>
      </c>
      <c r="G35" s="5">
        <v>372104.37</v>
      </c>
      <c r="H35" s="6">
        <f>(0.94*D35)-(F35+G35)</f>
        <v>599724.4352258509</v>
      </c>
      <c r="I35" s="5">
        <v>-877879.42999999993</v>
      </c>
      <c r="J35" s="5">
        <v>0</v>
      </c>
      <c r="K35" s="13">
        <f>H35+I35+J35</f>
        <v>-278154.99477414903</v>
      </c>
    </row>
    <row r="36" spans="1:11" x14ac:dyDescent="0.25">
      <c r="A36" s="12" t="s">
        <v>88</v>
      </c>
      <c r="B36" s="4" t="s">
        <v>89</v>
      </c>
      <c r="C36" s="4" t="s">
        <v>64</v>
      </c>
      <c r="D36" s="5">
        <v>11813.63</v>
      </c>
      <c r="E36" s="5">
        <v>1785.6409655999998</v>
      </c>
      <c r="F36" s="5">
        <f>D36-E36</f>
        <v>10027.9890344</v>
      </c>
      <c r="G36" s="5">
        <v>0</v>
      </c>
      <c r="H36" s="6">
        <f>(0.94*D36)-(F36+G36)</f>
        <v>1076.8231655999989</v>
      </c>
      <c r="I36" s="5">
        <v>-329</v>
      </c>
      <c r="J36" s="5">
        <v>0</v>
      </c>
      <c r="K36" s="13">
        <f>H36+I36+J36</f>
        <v>747.8231655999989</v>
      </c>
    </row>
    <row r="37" spans="1:11" x14ac:dyDescent="0.25">
      <c r="A37" s="12" t="s">
        <v>90</v>
      </c>
      <c r="B37" s="4" t="s">
        <v>91</v>
      </c>
      <c r="C37" s="4" t="s">
        <v>28</v>
      </c>
      <c r="D37" s="5">
        <v>3691407.79</v>
      </c>
      <c r="E37" s="5">
        <v>791417.63520000002</v>
      </c>
      <c r="F37" s="5">
        <f>D37-E37</f>
        <v>2899990.1548000001</v>
      </c>
      <c r="G37" s="5">
        <v>109739.42</v>
      </c>
      <c r="H37" s="6">
        <f>(0.94*D37)-(F37+G37)</f>
        <v>460193.74779999955</v>
      </c>
      <c r="I37" s="5">
        <v>-380946.21</v>
      </c>
      <c r="J37" s="5">
        <v>0</v>
      </c>
      <c r="K37" s="13">
        <f>H37+I37+J37</f>
        <v>79247.537799999525</v>
      </c>
    </row>
    <row r="38" spans="1:11" x14ac:dyDescent="0.25">
      <c r="A38" s="12" t="s">
        <v>92</v>
      </c>
      <c r="B38" s="4" t="s">
        <v>93</v>
      </c>
      <c r="C38" s="4" t="s">
        <v>48</v>
      </c>
      <c r="D38" s="5">
        <v>9461051.75</v>
      </c>
      <c r="E38" s="5">
        <v>875586.74372514756</v>
      </c>
      <c r="F38" s="5">
        <f>D38-E38</f>
        <v>8585465.0062748529</v>
      </c>
      <c r="G38" s="5">
        <v>198209.44</v>
      </c>
      <c r="H38" s="6">
        <f>(0.94*D38)-(F38+G38)</f>
        <v>109714.19872514717</v>
      </c>
      <c r="I38" s="5">
        <v>0</v>
      </c>
      <c r="J38" s="5">
        <v>0</v>
      </c>
      <c r="K38" s="13">
        <f>H38+I38+J38</f>
        <v>109714.19872514717</v>
      </c>
    </row>
    <row r="39" spans="1:11" x14ac:dyDescent="0.25">
      <c r="A39" s="12" t="s">
        <v>94</v>
      </c>
      <c r="B39" s="4" t="s">
        <v>95</v>
      </c>
      <c r="C39" s="4" t="s">
        <v>68</v>
      </c>
      <c r="D39" s="5">
        <v>1009455.59</v>
      </c>
      <c r="E39" s="5">
        <v>362387.29919999995</v>
      </c>
      <c r="F39" s="5">
        <f>D39-E39</f>
        <v>647068.29080000008</v>
      </c>
      <c r="G39" s="5">
        <v>66087.55</v>
      </c>
      <c r="H39" s="6">
        <f>(0.94*D39)-(F39+G39)</f>
        <v>235732.41379999975</v>
      </c>
      <c r="I39" s="5">
        <v>-308174.72000000003</v>
      </c>
      <c r="J39" s="5">
        <v>0</v>
      </c>
      <c r="K39" s="13">
        <f>H39+I39+J39</f>
        <v>-72442.306200000283</v>
      </c>
    </row>
    <row r="40" spans="1:11" x14ac:dyDescent="0.25">
      <c r="A40" s="12" t="s">
        <v>96</v>
      </c>
      <c r="B40" s="4" t="s">
        <v>97</v>
      </c>
      <c r="C40" s="4" t="s">
        <v>48</v>
      </c>
      <c r="D40" s="5">
        <v>13300063.130000001</v>
      </c>
      <c r="E40" s="5">
        <v>1121750.4439765601</v>
      </c>
      <c r="F40" s="5">
        <f>D40-E40</f>
        <v>12178312.68602344</v>
      </c>
      <c r="G40" s="5">
        <v>212645.85</v>
      </c>
      <c r="H40" s="6">
        <f>(0.94*D40)-(F40+G40)</f>
        <v>111100.80617656</v>
      </c>
      <c r="I40" s="5">
        <v>0</v>
      </c>
      <c r="J40" s="5">
        <v>0</v>
      </c>
      <c r="K40" s="13">
        <f>H40+I40+J40</f>
        <v>111100.80617656</v>
      </c>
    </row>
    <row r="41" spans="1:11" x14ac:dyDescent="0.25">
      <c r="A41" s="12" t="s">
        <v>98</v>
      </c>
      <c r="B41" s="4" t="s">
        <v>99</v>
      </c>
      <c r="C41" s="4" t="s">
        <v>55</v>
      </c>
      <c r="D41" s="5">
        <v>2652699.06</v>
      </c>
      <c r="E41" s="5">
        <v>404141.70414592</v>
      </c>
      <c r="F41" s="5">
        <f>D41-E41</f>
        <v>2248557.3558540801</v>
      </c>
      <c r="G41" s="5">
        <v>66378.86</v>
      </c>
      <c r="H41" s="6">
        <f>(0.94*D41)-(F41+G41)</f>
        <v>178600.90054591978</v>
      </c>
      <c r="I41" s="5">
        <v>-125222.44999999998</v>
      </c>
      <c r="J41" s="5">
        <v>0</v>
      </c>
      <c r="K41" s="13">
        <f>H41+I41+J41</f>
        <v>53378.450545919797</v>
      </c>
    </row>
    <row r="42" spans="1:11" x14ac:dyDescent="0.25">
      <c r="A42" s="12" t="s">
        <v>100</v>
      </c>
      <c r="B42" s="4" t="s">
        <v>101</v>
      </c>
      <c r="C42" s="4" t="s">
        <v>55</v>
      </c>
      <c r="D42" s="5">
        <v>3095254.66</v>
      </c>
      <c r="E42" s="5">
        <v>422154.84113791992</v>
      </c>
      <c r="F42" s="5">
        <f>D42-E42</f>
        <v>2673099.8188620801</v>
      </c>
      <c r="G42" s="5">
        <v>165173.51999999999</v>
      </c>
      <c r="H42" s="6">
        <f>(0.94*D42)-(F42+G42)</f>
        <v>71266.041537920013</v>
      </c>
      <c r="I42" s="5">
        <v>-114908.07999999999</v>
      </c>
      <c r="J42" s="5">
        <v>114908.08</v>
      </c>
      <c r="K42" s="13">
        <f>H42+I42+J42</f>
        <v>71266.041537920028</v>
      </c>
    </row>
    <row r="43" spans="1:11" x14ac:dyDescent="0.25">
      <c r="A43" s="12" t="s">
        <v>102</v>
      </c>
      <c r="B43" s="4" t="s">
        <v>103</v>
      </c>
      <c r="C43" s="4" t="s">
        <v>19</v>
      </c>
      <c r="D43" s="5">
        <v>2663968.85</v>
      </c>
      <c r="E43" s="5">
        <v>1212946.4832000001</v>
      </c>
      <c r="F43" s="5">
        <f>D43-E43</f>
        <v>1451022.3668</v>
      </c>
      <c r="G43" s="5">
        <v>285185.3</v>
      </c>
      <c r="H43" s="6">
        <f>(0.94*D43)-(F43+G43)</f>
        <v>767923.05220000003</v>
      </c>
      <c r="I43" s="5">
        <v>-634481.34000000008</v>
      </c>
      <c r="J43" s="5">
        <v>0</v>
      </c>
      <c r="K43" s="13">
        <f>H43+I43+J43</f>
        <v>133441.71219999995</v>
      </c>
    </row>
    <row r="44" spans="1:11" x14ac:dyDescent="0.25">
      <c r="A44" s="12" t="s">
        <v>104</v>
      </c>
      <c r="B44" s="4" t="s">
        <v>105</v>
      </c>
      <c r="C44" s="4" t="s">
        <v>35</v>
      </c>
      <c r="D44" s="5">
        <v>18366514.07</v>
      </c>
      <c r="E44" s="5">
        <v>1535991.5154100801</v>
      </c>
      <c r="F44" s="5">
        <f>D44-E44</f>
        <v>16830522.55458992</v>
      </c>
      <c r="G44" s="5">
        <v>407347.65</v>
      </c>
      <c r="H44" s="6">
        <f>(0.94*D44)-(F44+G44)</f>
        <v>26653.021210081875</v>
      </c>
      <c r="I44" s="5">
        <v>0</v>
      </c>
      <c r="J44" s="5">
        <v>0</v>
      </c>
      <c r="K44" s="13">
        <f>H44+I44+J44</f>
        <v>26653.021210081875</v>
      </c>
    </row>
    <row r="45" spans="1:11" x14ac:dyDescent="0.25">
      <c r="A45" s="12" t="s">
        <v>106</v>
      </c>
      <c r="B45" s="4" t="s">
        <v>107</v>
      </c>
      <c r="C45" s="4" t="s">
        <v>68</v>
      </c>
      <c r="D45" s="5">
        <v>15772230.710000001</v>
      </c>
      <c r="E45" s="5">
        <v>1976120.3197197597</v>
      </c>
      <c r="F45" s="5">
        <f>D45-E45</f>
        <v>13796110.390280241</v>
      </c>
      <c r="G45" s="5">
        <v>587147.16</v>
      </c>
      <c r="H45" s="6">
        <f>(0.94*D45)-(F45+G45)</f>
        <v>442639.31711975858</v>
      </c>
      <c r="I45" s="5">
        <v>-203814.44</v>
      </c>
      <c r="J45" s="5">
        <v>0</v>
      </c>
      <c r="K45" s="13">
        <f>H45+I45+J45</f>
        <v>238824.87711975857</v>
      </c>
    </row>
    <row r="46" spans="1:11" x14ac:dyDescent="0.25">
      <c r="A46" s="12" t="s">
        <v>108</v>
      </c>
      <c r="B46" s="4" t="s">
        <v>109</v>
      </c>
      <c r="C46" s="4" t="s">
        <v>31</v>
      </c>
      <c r="D46" s="5">
        <v>3636123.44</v>
      </c>
      <c r="E46" s="5">
        <v>865122.31111537514</v>
      </c>
      <c r="F46" s="5">
        <f>D46-E46</f>
        <v>2771001.1288846247</v>
      </c>
      <c r="G46" s="5">
        <v>262507.03999999998</v>
      </c>
      <c r="H46" s="6">
        <f>(0.94*D46)-(F46+G46)</f>
        <v>384447.86471537501</v>
      </c>
      <c r="I46" s="5">
        <v>-541743.06999999995</v>
      </c>
      <c r="J46" s="5">
        <v>0</v>
      </c>
      <c r="K46" s="13">
        <f>H46+I46+J46</f>
        <v>-157295.20528462494</v>
      </c>
    </row>
    <row r="47" spans="1:11" x14ac:dyDescent="0.25">
      <c r="A47" s="12" t="s">
        <v>110</v>
      </c>
      <c r="B47" s="4" t="s">
        <v>111</v>
      </c>
      <c r="C47" s="4" t="s">
        <v>28</v>
      </c>
      <c r="D47" s="5">
        <v>1048132.43</v>
      </c>
      <c r="E47" s="5">
        <v>133669.51680000001</v>
      </c>
      <c r="F47" s="5">
        <f>D47-E47</f>
        <v>914462.91320000007</v>
      </c>
      <c r="G47" s="5">
        <v>57750.559999999998</v>
      </c>
      <c r="H47" s="6">
        <f>(0.94*D47)-(F47+G47)</f>
        <v>13031.010999999824</v>
      </c>
      <c r="I47" s="5">
        <v>-387543.34</v>
      </c>
      <c r="J47" s="5">
        <v>0</v>
      </c>
      <c r="K47" s="13">
        <f>H47+I47+J47</f>
        <v>-374512.3290000002</v>
      </c>
    </row>
    <row r="48" spans="1:11" x14ac:dyDescent="0.25">
      <c r="A48" s="12" t="s">
        <v>112</v>
      </c>
      <c r="B48" s="4" t="s">
        <v>113</v>
      </c>
      <c r="C48" s="4" t="s">
        <v>0</v>
      </c>
      <c r="D48" s="5">
        <v>4586643.83</v>
      </c>
      <c r="E48" s="5">
        <v>1019402.8025772001</v>
      </c>
      <c r="F48" s="5">
        <f>D48-E48</f>
        <v>3567241.0274227997</v>
      </c>
      <c r="G48" s="5">
        <v>252098</v>
      </c>
      <c r="H48" s="6">
        <f>(0.94*D48)-(F48+G48)</f>
        <v>492106.17277720012</v>
      </c>
      <c r="I48" s="5">
        <v>-635205.15</v>
      </c>
      <c r="J48" s="5">
        <v>635205.15</v>
      </c>
      <c r="K48" s="13">
        <f>H48+I48+J48</f>
        <v>492106.17277720012</v>
      </c>
    </row>
    <row r="49" spans="1:11" x14ac:dyDescent="0.25">
      <c r="A49" s="12" t="s">
        <v>114</v>
      </c>
      <c r="B49" s="4" t="s">
        <v>115</v>
      </c>
      <c r="C49" s="4" t="s">
        <v>3</v>
      </c>
      <c r="D49" s="5">
        <v>11803411.029999999</v>
      </c>
      <c r="E49" s="5">
        <v>969275.54795773677</v>
      </c>
      <c r="F49" s="5">
        <f>D49-E49</f>
        <v>10834135.482042262</v>
      </c>
      <c r="G49" s="5">
        <v>257459.47</v>
      </c>
      <c r="H49" s="6">
        <f>(0.94*D49)-(F49+G49)</f>
        <v>3611.4161577355117</v>
      </c>
      <c r="I49" s="5">
        <v>0</v>
      </c>
      <c r="J49" s="5">
        <v>0</v>
      </c>
      <c r="K49" s="13">
        <f>H49+I49+J49</f>
        <v>3611.4161577355117</v>
      </c>
    </row>
    <row r="50" spans="1:11" x14ac:dyDescent="0.25">
      <c r="A50" s="12" t="s">
        <v>116</v>
      </c>
      <c r="B50" s="4" t="s">
        <v>117</v>
      </c>
      <c r="C50" s="4" t="s">
        <v>19</v>
      </c>
      <c r="D50" s="5">
        <v>5798703.5899999999</v>
      </c>
      <c r="E50" s="5">
        <v>1116578.86633888</v>
      </c>
      <c r="F50" s="5">
        <f>D50-E50</f>
        <v>4682124.72366112</v>
      </c>
      <c r="G50" s="5">
        <v>311102.98</v>
      </c>
      <c r="H50" s="6">
        <f>(0.94*D50)-(F50+G50)</f>
        <v>457553.67093888018</v>
      </c>
      <c r="I50" s="5">
        <v>-747889.8</v>
      </c>
      <c r="J50" s="5">
        <v>747889.8</v>
      </c>
      <c r="K50" s="13">
        <f>H50+I50+J50</f>
        <v>457553.67093888018</v>
      </c>
    </row>
    <row r="51" spans="1:11" x14ac:dyDescent="0.25">
      <c r="A51" s="12" t="s">
        <v>118</v>
      </c>
      <c r="B51" s="4" t="s">
        <v>119</v>
      </c>
      <c r="C51" s="4" t="s">
        <v>34</v>
      </c>
      <c r="D51" s="5">
        <v>12291332.210000001</v>
      </c>
      <c r="E51" s="5">
        <v>2988362.6385830096</v>
      </c>
      <c r="F51" s="5">
        <f>D51-E51</f>
        <v>9302969.5714169908</v>
      </c>
      <c r="G51" s="5">
        <v>247029.94</v>
      </c>
      <c r="H51" s="6">
        <f>(0.94*D51)-(F51+G51)</f>
        <v>2003852.7659830097</v>
      </c>
      <c r="I51" s="5">
        <v>-1771980.34</v>
      </c>
      <c r="J51" s="5">
        <v>1771980.34</v>
      </c>
      <c r="K51" s="13">
        <f>H51+I51+J51</f>
        <v>2003852.7659830097</v>
      </c>
    </row>
    <row r="52" spans="1:11" x14ac:dyDescent="0.25">
      <c r="A52" s="12" t="s">
        <v>120</v>
      </c>
      <c r="B52" s="4" t="s">
        <v>121</v>
      </c>
      <c r="C52" s="4" t="s">
        <v>19</v>
      </c>
      <c r="D52" s="5">
        <v>1575535.14</v>
      </c>
      <c r="E52" s="5">
        <v>611190.20160000003</v>
      </c>
      <c r="F52" s="5">
        <f>D52-E52</f>
        <v>964344.93839999987</v>
      </c>
      <c r="G52" s="5">
        <v>178136.87</v>
      </c>
      <c r="H52" s="6">
        <f>(0.94*D52)-(F52+G52)</f>
        <v>338521.22319999989</v>
      </c>
      <c r="I52" s="5">
        <v>-514850.87</v>
      </c>
      <c r="J52" s="5">
        <v>0</v>
      </c>
      <c r="K52" s="13">
        <f>H52+I52+J52</f>
        <v>-176329.6468000001</v>
      </c>
    </row>
    <row r="53" spans="1:11" x14ac:dyDescent="0.25">
      <c r="A53" s="12" t="s">
        <v>122</v>
      </c>
      <c r="B53" s="4" t="s">
        <v>123</v>
      </c>
      <c r="C53" s="4" t="s">
        <v>64</v>
      </c>
      <c r="D53" s="5">
        <v>3572990.03</v>
      </c>
      <c r="E53" s="5">
        <v>453225.70609888004</v>
      </c>
      <c r="F53" s="5">
        <f>D53-E53</f>
        <v>3119764.3239011196</v>
      </c>
      <c r="G53" s="5">
        <v>147514.13</v>
      </c>
      <c r="H53" s="6">
        <f>(0.94*D53)-(F53+G53)</f>
        <v>91332.174298880156</v>
      </c>
      <c r="I53" s="5">
        <v>-49867.67</v>
      </c>
      <c r="J53" s="5">
        <v>49867.67</v>
      </c>
      <c r="K53" s="13">
        <f>H53+I53+J53</f>
        <v>91332.174298880156</v>
      </c>
    </row>
    <row r="54" spans="1:11" x14ac:dyDescent="0.25">
      <c r="A54" s="12" t="s">
        <v>125</v>
      </c>
      <c r="B54" s="4" t="s">
        <v>124</v>
      </c>
      <c r="C54" s="4" t="s">
        <v>68</v>
      </c>
      <c r="D54" s="5">
        <v>3693626.95</v>
      </c>
      <c r="E54" s="5">
        <v>375004.06683326454</v>
      </c>
      <c r="F54" s="5">
        <f>D54-E54</f>
        <v>3318622.8831667355</v>
      </c>
      <c r="G54" s="5">
        <v>142296.95999999999</v>
      </c>
      <c r="H54" s="6">
        <f>(0.94*D54)-(F54+G54)</f>
        <v>11089.489833264612</v>
      </c>
      <c r="I54" s="5">
        <v>-3676.49</v>
      </c>
      <c r="J54" s="5">
        <v>0</v>
      </c>
      <c r="K54" s="13">
        <f>H54+I54+J54</f>
        <v>7412.9998332646119</v>
      </c>
    </row>
    <row r="55" spans="1:11" x14ac:dyDescent="0.25">
      <c r="A55" s="12" t="s">
        <v>126</v>
      </c>
      <c r="B55" s="4" t="s">
        <v>127</v>
      </c>
      <c r="C55" s="4" t="s">
        <v>38</v>
      </c>
      <c r="D55" s="5">
        <v>11794794.539999999</v>
      </c>
      <c r="E55" s="5">
        <v>972953.37128314259</v>
      </c>
      <c r="F55" s="5">
        <f>D55-E55</f>
        <v>10821841.168716857</v>
      </c>
      <c r="G55" s="5">
        <v>96901.81</v>
      </c>
      <c r="H55" s="6">
        <f>(0.94*D55)-(F55+G55)</f>
        <v>168363.88888313994</v>
      </c>
      <c r="I55" s="5">
        <v>0</v>
      </c>
      <c r="J55" s="5">
        <v>0</v>
      </c>
      <c r="K55" s="13">
        <f>H55+I55+J55</f>
        <v>168363.88888313994</v>
      </c>
    </row>
    <row r="56" spans="1:11" x14ac:dyDescent="0.25">
      <c r="A56" s="12" t="s">
        <v>128</v>
      </c>
      <c r="B56" s="4" t="s">
        <v>129</v>
      </c>
      <c r="C56" s="4" t="s">
        <v>27</v>
      </c>
      <c r="D56" s="5">
        <v>72912.2</v>
      </c>
      <c r="E56" s="5">
        <v>19967.230639224003</v>
      </c>
      <c r="F56" s="5">
        <f>D56-E56</f>
        <v>52944.969360775998</v>
      </c>
      <c r="G56" s="5">
        <v>0</v>
      </c>
      <c r="H56" s="6">
        <f>(0.94*D56)-(F56+G56)</f>
        <v>15592.498639223995</v>
      </c>
      <c r="I56" s="5">
        <v>-19924.68</v>
      </c>
      <c r="J56" s="5">
        <v>0</v>
      </c>
      <c r="K56" s="13">
        <f>H56+I56+J56</f>
        <v>-4332.181360776005</v>
      </c>
    </row>
    <row r="57" spans="1:11" x14ac:dyDescent="0.25">
      <c r="A57" s="12" t="s">
        <v>130</v>
      </c>
      <c r="B57" s="4" t="s">
        <v>131</v>
      </c>
      <c r="C57" s="4" t="s">
        <v>0</v>
      </c>
      <c r="D57" s="5">
        <v>2171732.54</v>
      </c>
      <c r="E57" s="5">
        <v>821901.36960000009</v>
      </c>
      <c r="F57" s="5">
        <f>D57-E57</f>
        <v>1349831.1703999999</v>
      </c>
      <c r="G57" s="5">
        <v>100641.7</v>
      </c>
      <c r="H57" s="6">
        <f>(0.94*D57)-(F57+G57)</f>
        <v>590955.71720000007</v>
      </c>
      <c r="I57" s="5">
        <v>-699963.51</v>
      </c>
      <c r="J57" s="5">
        <v>0</v>
      </c>
      <c r="K57" s="13">
        <f>H57+I57+J57</f>
        <v>-109007.79279999994</v>
      </c>
    </row>
    <row r="58" spans="1:11" x14ac:dyDescent="0.25">
      <c r="A58" s="12" t="s">
        <v>132</v>
      </c>
      <c r="B58" s="4" t="s">
        <v>133</v>
      </c>
      <c r="C58" s="4" t="s">
        <v>68</v>
      </c>
      <c r="D58" s="5">
        <v>8351708.6600000001</v>
      </c>
      <c r="E58" s="5">
        <v>1119054.5723302399</v>
      </c>
      <c r="F58" s="5">
        <f>D58-E58</f>
        <v>7232654.08766976</v>
      </c>
      <c r="G58" s="5">
        <v>436471.56</v>
      </c>
      <c r="H58" s="6">
        <f>(0.94*D58)-(F58+G58)</f>
        <v>181480.49273024034</v>
      </c>
      <c r="I58" s="5">
        <v>-302728.13</v>
      </c>
      <c r="J58" s="5">
        <v>0</v>
      </c>
      <c r="K58" s="13">
        <f>H58+I58+J58</f>
        <v>-121247.63726975967</v>
      </c>
    </row>
    <row r="59" spans="1:11" x14ac:dyDescent="0.25">
      <c r="A59" s="12" t="s">
        <v>134</v>
      </c>
      <c r="B59" s="4" t="s">
        <v>135</v>
      </c>
      <c r="C59" s="4" t="s">
        <v>19</v>
      </c>
      <c r="D59" s="5">
        <v>1457363.3</v>
      </c>
      <c r="E59" s="5">
        <v>805051.17119999998</v>
      </c>
      <c r="F59" s="5">
        <f>D59-E59</f>
        <v>652312.12880000006</v>
      </c>
      <c r="G59" s="5">
        <v>178369.91</v>
      </c>
      <c r="H59" s="6">
        <f>(0.94*D59)-(F59+G59)</f>
        <v>539239.46319999977</v>
      </c>
      <c r="I59" s="5">
        <v>-697113.2</v>
      </c>
      <c r="J59" s="5">
        <v>0</v>
      </c>
      <c r="K59" s="13">
        <f>H59+I59+J59</f>
        <v>-157873.73680000019</v>
      </c>
    </row>
    <row r="60" spans="1:11" x14ac:dyDescent="0.25">
      <c r="A60" s="12" t="s">
        <v>136</v>
      </c>
      <c r="B60" s="4" t="s">
        <v>137</v>
      </c>
      <c r="C60" s="4" t="s">
        <v>19</v>
      </c>
      <c r="D60" s="5">
        <v>3500894.68</v>
      </c>
      <c r="E60" s="5">
        <v>1338139.62470592</v>
      </c>
      <c r="F60" s="5">
        <f>D60-E60</f>
        <v>2162755.0552940802</v>
      </c>
      <c r="G60" s="5">
        <v>308495.24</v>
      </c>
      <c r="H60" s="6">
        <f>(0.94*D60)-(F60+G60)</f>
        <v>819590.70390592003</v>
      </c>
      <c r="I60" s="5">
        <v>-1107760.4500000002</v>
      </c>
      <c r="J60" s="5">
        <v>0</v>
      </c>
      <c r="K60" s="13">
        <f>H60+I60+J60</f>
        <v>-288169.74609408015</v>
      </c>
    </row>
    <row r="61" spans="1:11" x14ac:dyDescent="0.25">
      <c r="A61" s="12" t="s">
        <v>138</v>
      </c>
      <c r="B61" s="4" t="s">
        <v>139</v>
      </c>
      <c r="C61" s="4" t="s">
        <v>48</v>
      </c>
      <c r="D61" s="5">
        <v>15671989.77</v>
      </c>
      <c r="E61" s="5">
        <v>1283631.4264170036</v>
      </c>
      <c r="F61" s="5">
        <f>D61-E61</f>
        <v>14388358.343582995</v>
      </c>
      <c r="G61" s="5">
        <v>97311.99</v>
      </c>
      <c r="H61" s="6">
        <f>(0.94*D61)-(F61+G61)</f>
        <v>246000.05021700263</v>
      </c>
      <c r="I61" s="5">
        <v>0</v>
      </c>
      <c r="J61" s="5">
        <v>0</v>
      </c>
      <c r="K61" s="13">
        <f>H61+I61+J61</f>
        <v>246000.05021700263</v>
      </c>
    </row>
    <row r="62" spans="1:11" x14ac:dyDescent="0.25">
      <c r="A62" s="12" t="s">
        <v>140</v>
      </c>
      <c r="B62" s="4" t="s">
        <v>141</v>
      </c>
      <c r="C62" s="4" t="s">
        <v>16</v>
      </c>
      <c r="D62" s="5">
        <v>3371803.15</v>
      </c>
      <c r="E62" s="5">
        <v>437304.75008688</v>
      </c>
      <c r="F62" s="5">
        <f>D62-E62</f>
        <v>2934498.3999131201</v>
      </c>
      <c r="G62" s="5">
        <v>157607.18</v>
      </c>
      <c r="H62" s="6">
        <f>(0.94*D62)-(F62+G62)</f>
        <v>77389.38108687941</v>
      </c>
      <c r="I62" s="5">
        <v>-96892.06</v>
      </c>
      <c r="J62" s="5">
        <v>0</v>
      </c>
      <c r="K62" s="13">
        <f>H62+I62+J62</f>
        <v>-19502.678913120588</v>
      </c>
    </row>
    <row r="63" spans="1:11" x14ac:dyDescent="0.25">
      <c r="A63" s="12" t="s">
        <v>142</v>
      </c>
      <c r="B63" s="4" t="s">
        <v>143</v>
      </c>
      <c r="C63" s="4" t="s">
        <v>0</v>
      </c>
      <c r="D63" s="5">
        <v>13702655.210000001</v>
      </c>
      <c r="E63" s="5">
        <v>1178276.3303975998</v>
      </c>
      <c r="F63" s="5">
        <f>D63-E63</f>
        <v>12524378.879602401</v>
      </c>
      <c r="G63" s="5">
        <v>340092.13</v>
      </c>
      <c r="H63" s="6">
        <f>(0.94*D63)-(F63+G63)</f>
        <v>16024.887797597796</v>
      </c>
      <c r="I63" s="5">
        <v>0</v>
      </c>
      <c r="J63" s="5">
        <v>0</v>
      </c>
      <c r="K63" s="13">
        <f>H63+I63+J63</f>
        <v>16024.887797597796</v>
      </c>
    </row>
    <row r="64" spans="1:11" x14ac:dyDescent="0.25">
      <c r="A64" s="12" t="s">
        <v>144</v>
      </c>
      <c r="B64" s="4" t="s">
        <v>145</v>
      </c>
      <c r="C64" s="4" t="s">
        <v>19</v>
      </c>
      <c r="D64" s="5">
        <v>9074316.5</v>
      </c>
      <c r="E64" s="5">
        <v>1575106.8580007199</v>
      </c>
      <c r="F64" s="5">
        <f>D64-E64</f>
        <v>7499209.6419992801</v>
      </c>
      <c r="G64" s="5">
        <v>407127.7</v>
      </c>
      <c r="H64" s="6">
        <f>(0.94*D64)-(F64+G64)</f>
        <v>623520.16800071951</v>
      </c>
      <c r="I64" s="5">
        <v>-754532.08</v>
      </c>
      <c r="J64" s="5">
        <v>0</v>
      </c>
      <c r="K64" s="13">
        <f>H64+I64+J64</f>
        <v>-131011.91199928045</v>
      </c>
    </row>
    <row r="65" spans="1:11" x14ac:dyDescent="0.25">
      <c r="A65" s="12" t="s">
        <v>146</v>
      </c>
      <c r="B65" s="4" t="s">
        <v>147</v>
      </c>
      <c r="C65" s="4" t="s">
        <v>24</v>
      </c>
      <c r="D65" s="5">
        <v>5885451.4000000004</v>
      </c>
      <c r="E65" s="5">
        <v>659088.3421584001</v>
      </c>
      <c r="F65" s="5">
        <f>D65-E65</f>
        <v>5226363.0578415999</v>
      </c>
      <c r="G65" s="5">
        <v>163233.73000000001</v>
      </c>
      <c r="H65" s="6">
        <f>(0.94*D65)-(F65+G65)</f>
        <v>142727.52815839928</v>
      </c>
      <c r="I65" s="5">
        <v>-778.21</v>
      </c>
      <c r="J65" s="5">
        <v>0</v>
      </c>
      <c r="K65" s="13">
        <f>H65+I65+J65</f>
        <v>141949.31815839928</v>
      </c>
    </row>
    <row r="66" spans="1:11" x14ac:dyDescent="0.25">
      <c r="A66" s="12" t="s">
        <v>148</v>
      </c>
      <c r="B66" s="4" t="s">
        <v>149</v>
      </c>
      <c r="C66" s="4" t="s">
        <v>55</v>
      </c>
      <c r="D66" s="5">
        <v>3431163.82</v>
      </c>
      <c r="E66" s="5">
        <v>1606934.3711999999</v>
      </c>
      <c r="F66" s="5">
        <f>D66-E66</f>
        <v>1824229.4487999999</v>
      </c>
      <c r="G66" s="5">
        <v>355852.94</v>
      </c>
      <c r="H66" s="6">
        <f>(0.94*D66)-(F66+G66)</f>
        <v>1045211.602</v>
      </c>
      <c r="I66" s="5">
        <v>-1280772.5900000001</v>
      </c>
      <c r="J66" s="5">
        <v>1280772.5900000001</v>
      </c>
      <c r="K66" s="13">
        <f>H66+I66+J66</f>
        <v>1045211.602</v>
      </c>
    </row>
    <row r="67" spans="1:11" x14ac:dyDescent="0.25">
      <c r="A67" s="12" t="s">
        <v>150</v>
      </c>
      <c r="B67" s="4" t="s">
        <v>151</v>
      </c>
      <c r="C67" s="4" t="s">
        <v>0</v>
      </c>
      <c r="D67" s="5">
        <v>5943689.3899999997</v>
      </c>
      <c r="E67" s="5">
        <v>874252.84752848675</v>
      </c>
      <c r="F67" s="5">
        <f>D67-E67</f>
        <v>5069436.5424715132</v>
      </c>
      <c r="G67" s="5">
        <v>313018.8</v>
      </c>
      <c r="H67" s="6">
        <f>(0.94*D67)-(F67+G67)</f>
        <v>204612.68412848655</v>
      </c>
      <c r="I67" s="5">
        <v>-316892.24</v>
      </c>
      <c r="J67" s="5">
        <v>0</v>
      </c>
      <c r="K67" s="13">
        <f>H67+I67+J67</f>
        <v>-112279.55587151344</v>
      </c>
    </row>
    <row r="68" spans="1:11" x14ac:dyDescent="0.25">
      <c r="A68" s="12" t="s">
        <v>152</v>
      </c>
      <c r="B68" s="4" t="s">
        <v>153</v>
      </c>
      <c r="C68" s="4" t="s">
        <v>31</v>
      </c>
      <c r="D68" s="5">
        <v>3408123</v>
      </c>
      <c r="E68" s="5">
        <v>1826081.2895999998</v>
      </c>
      <c r="F68" s="5">
        <f>D68-E68</f>
        <v>1582041.7104000002</v>
      </c>
      <c r="G68" s="5">
        <v>304438.98</v>
      </c>
      <c r="H68" s="6">
        <f>(0.94*D68)-(F68+G68)</f>
        <v>1317154.9295999995</v>
      </c>
      <c r="I68" s="5">
        <v>-1564797.67</v>
      </c>
      <c r="J68" s="5">
        <v>0</v>
      </c>
      <c r="K68" s="13">
        <f>H68+I68+J68</f>
        <v>-247642.74040000048</v>
      </c>
    </row>
    <row r="69" spans="1:11" x14ac:dyDescent="0.25">
      <c r="A69" s="12" t="s">
        <v>154</v>
      </c>
      <c r="B69" s="4" t="s">
        <v>155</v>
      </c>
      <c r="C69" s="4" t="s">
        <v>7</v>
      </c>
      <c r="D69" s="5">
        <v>1066333.49</v>
      </c>
      <c r="E69" s="5">
        <v>273689.68753482646</v>
      </c>
      <c r="F69" s="5">
        <f>D69-E69</f>
        <v>792643.80246517353</v>
      </c>
      <c r="G69" s="5">
        <v>46698.96</v>
      </c>
      <c r="H69" s="6">
        <f>(0.94*D69)-(F69+G69)</f>
        <v>163010.7181348264</v>
      </c>
      <c r="I69" s="5">
        <v>-363588.54</v>
      </c>
      <c r="J69" s="5">
        <v>0</v>
      </c>
      <c r="K69" s="13">
        <f>H69+I69+J69</f>
        <v>-200577.82186517358</v>
      </c>
    </row>
    <row r="70" spans="1:11" x14ac:dyDescent="0.25">
      <c r="A70" s="12" t="s">
        <v>156</v>
      </c>
      <c r="B70" s="4" t="s">
        <v>157</v>
      </c>
      <c r="C70" s="4" t="s">
        <v>28</v>
      </c>
      <c r="D70" s="5">
        <v>3414080.57</v>
      </c>
      <c r="E70" s="5">
        <v>541853.93279999995</v>
      </c>
      <c r="F70" s="5">
        <f>D70-E70</f>
        <v>2872226.6371999998</v>
      </c>
      <c r="G70" s="5">
        <v>79328.509999999995</v>
      </c>
      <c r="H70" s="6">
        <f>(0.94*D70)-(F70+G70)</f>
        <v>257680.5885999999</v>
      </c>
      <c r="I70" s="5">
        <v>-165249.94999999998</v>
      </c>
      <c r="J70" s="5">
        <v>0</v>
      </c>
      <c r="K70" s="13">
        <f>H70+I70+J70</f>
        <v>92430.638599999918</v>
      </c>
    </row>
    <row r="71" spans="1:11" x14ac:dyDescent="0.25">
      <c r="A71" s="12" t="s">
        <v>158</v>
      </c>
      <c r="B71" s="4" t="s">
        <v>159</v>
      </c>
      <c r="C71" s="4" t="s">
        <v>19</v>
      </c>
      <c r="D71" s="5">
        <v>2508821.3199999998</v>
      </c>
      <c r="E71" s="5">
        <v>1025089.7472</v>
      </c>
      <c r="F71" s="5">
        <f>D71-E71</f>
        <v>1483731.5727999997</v>
      </c>
      <c r="G71" s="5">
        <v>340763.14</v>
      </c>
      <c r="H71" s="6">
        <f>(0.94*D71)-(F71+G71)</f>
        <v>533797.32799999975</v>
      </c>
      <c r="I71" s="5">
        <v>-830449.26</v>
      </c>
      <c r="J71" s="5">
        <v>830449.26</v>
      </c>
      <c r="K71" s="13">
        <f>H71+I71+J71</f>
        <v>533797.32799999975</v>
      </c>
    </row>
    <row r="72" spans="1:11" x14ac:dyDescent="0.25">
      <c r="A72" s="12" t="s">
        <v>160</v>
      </c>
      <c r="B72" s="4" t="s">
        <v>161</v>
      </c>
      <c r="C72" s="4" t="s">
        <v>31</v>
      </c>
      <c r="D72" s="5">
        <v>20931447.289999999</v>
      </c>
      <c r="E72" s="5">
        <v>2193374.6619919008</v>
      </c>
      <c r="F72" s="5">
        <f>D72-E72</f>
        <v>18738072.628008097</v>
      </c>
      <c r="G72" s="5">
        <v>749263.69</v>
      </c>
      <c r="H72" s="6">
        <f>(0.94*D72)-(F72+G72)</f>
        <v>188224.13459189981</v>
      </c>
      <c r="I72" s="5">
        <v>-201378.68</v>
      </c>
      <c r="J72" s="5">
        <v>201378.68</v>
      </c>
      <c r="K72" s="13">
        <f>H72+I72+J72</f>
        <v>188224.13459189981</v>
      </c>
    </row>
    <row r="73" spans="1:11" s="3" customFormat="1" x14ac:dyDescent="0.25">
      <c r="A73" s="12"/>
      <c r="B73" s="4"/>
      <c r="C73" s="4"/>
      <c r="D73" s="5"/>
      <c r="E73" s="5"/>
      <c r="F73" s="5"/>
      <c r="G73" s="5"/>
      <c r="H73" s="6"/>
      <c r="I73" s="5"/>
      <c r="J73" s="5"/>
      <c r="K73" s="14"/>
    </row>
    <row r="74" spans="1:11" s="3" customFormat="1" ht="15.75" thickBot="1" x14ac:dyDescent="0.3">
      <c r="A74" s="15"/>
      <c r="B74" s="16"/>
      <c r="C74" s="16"/>
      <c r="D74" s="17"/>
      <c r="E74" s="17"/>
      <c r="F74" s="17"/>
      <c r="G74" s="17"/>
      <c r="H74" s="18">
        <f>SUM(H4:H73)</f>
        <v>23331563.10731481</v>
      </c>
      <c r="I74" s="19">
        <f>SUM(I4:I73)</f>
        <v>-25602678.780000001</v>
      </c>
      <c r="J74" s="19">
        <f>SUM(J4:J73)</f>
        <v>8542660.9199999999</v>
      </c>
      <c r="K74" s="20">
        <f>SUBTOTAL(9,K4:K72)</f>
        <v>6271545.2473148061</v>
      </c>
    </row>
    <row r="75" spans="1:11" s="3" customFormat="1" x14ac:dyDescent="0.25">
      <c r="D75" s="2"/>
      <c r="E75" s="2"/>
      <c r="F75" s="2"/>
      <c r="G75" s="2"/>
      <c r="H75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 164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Sanders, Elena</cp:lastModifiedBy>
  <dcterms:created xsi:type="dcterms:W3CDTF">2020-05-14T21:45:07Z</dcterms:created>
  <dcterms:modified xsi:type="dcterms:W3CDTF">2020-06-19T14:50:29Z</dcterms:modified>
</cp:coreProperties>
</file>