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aun.holliman\Desktop\For Sharing\"/>
    </mc:Choice>
  </mc:AlternateContent>
  <xr:revisionPtr revIDLastSave="22" documentId="3C8445FC65F22D5120C28EC81A4D3DC11BA4C629" xr6:coauthVersionLast="21" xr6:coauthVersionMax="21" xr10:uidLastSave="{2A00FD4D-6008-4D5C-A274-7787516273DA}"/>
  <bookViews>
    <workbookView xWindow="0" yWindow="0" windowWidth="28800" windowHeight="11770" xr2:uid="{00000000-000D-0000-FFFF-FFFF00000000}"/>
  </bookViews>
  <sheets>
    <sheet name="Ohio" sheetId="1" r:id="rId1"/>
  </sheets>
  <calcPr calcId="171026" calcCompleted="0"/>
</workbook>
</file>

<file path=xl/calcChain.xml><?xml version="1.0" encoding="utf-8"?>
<calcChain xmlns="http://schemas.openxmlformats.org/spreadsheetml/2006/main">
  <c r="D54" i="1" l="1"/>
  <c r="D59" i="1"/>
  <c r="D64" i="1"/>
  <c r="D69" i="1"/>
  <c r="H44" i="1"/>
  <c r="H76" i="1"/>
  <c r="H75" i="1"/>
  <c r="E24" i="1"/>
  <c r="H24" i="1"/>
  <c r="D10" i="1"/>
  <c r="E10" i="1"/>
  <c r="H10" i="1"/>
  <c r="D50" i="1"/>
  <c r="H40" i="1"/>
  <c r="D39" i="1"/>
  <c r="H39" i="1"/>
  <c r="D38" i="1"/>
  <c r="H38" i="1"/>
  <c r="E31" i="1"/>
  <c r="A71" i="1"/>
  <c r="A72" i="1"/>
  <c r="A69" i="1"/>
  <c r="A64" i="1"/>
  <c r="A65" i="1"/>
  <c r="A66" i="1"/>
  <c r="A67" i="1"/>
  <c r="D60" i="1"/>
  <c r="D65" i="1"/>
  <c r="D70" i="1"/>
  <c r="A58" i="1"/>
  <c r="D57" i="1"/>
  <c r="D62" i="1"/>
  <c r="D67" i="1"/>
  <c r="D72" i="1"/>
  <c r="D58" i="1"/>
  <c r="D63" i="1"/>
  <c r="D68" i="1"/>
  <c r="D73" i="1"/>
  <c r="H45" i="1"/>
  <c r="D33" i="1"/>
  <c r="E33" i="1"/>
  <c r="D30" i="1"/>
  <c r="E30" i="1"/>
  <c r="H30" i="1"/>
  <c r="E29" i="1"/>
  <c r="H29" i="1"/>
  <c r="H28" i="1"/>
  <c r="D27" i="1"/>
  <c r="E27" i="1"/>
  <c r="H27" i="1"/>
  <c r="D20" i="1"/>
  <c r="H20" i="1"/>
  <c r="E15" i="1"/>
  <c r="H15" i="1"/>
  <c r="D11" i="1"/>
  <c r="E11" i="1"/>
  <c r="D12" i="1"/>
  <c r="H12" i="1"/>
  <c r="H13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7" i="1"/>
  <c r="A28" i="1"/>
  <c r="A29" i="1"/>
  <c r="A30" i="1"/>
  <c r="A31" i="1"/>
  <c r="A32" i="1"/>
  <c r="A33" i="1"/>
  <c r="A34" i="1"/>
  <c r="A35" i="1"/>
  <c r="A36" i="1"/>
  <c r="I5" i="1"/>
  <c r="J5" i="1"/>
  <c r="H48" i="1"/>
  <c r="H56" i="1"/>
  <c r="D61" i="1"/>
  <c r="D66" i="1"/>
  <c r="D71" i="1"/>
  <c r="E71" i="1"/>
  <c r="H50" i="1"/>
  <c r="H51" i="1"/>
  <c r="H21" i="1"/>
  <c r="H23" i="1"/>
  <c r="D14" i="1"/>
  <c r="E14" i="1"/>
  <c r="H14" i="1"/>
  <c r="H22" i="1"/>
  <c r="H41" i="1"/>
  <c r="H47" i="1"/>
  <c r="H46" i="1"/>
  <c r="H49" i="1"/>
  <c r="H53" i="1"/>
  <c r="H11" i="1"/>
  <c r="I7" i="1"/>
  <c r="E54" i="1"/>
  <c r="H54" i="1"/>
  <c r="H72" i="1"/>
  <c r="F72" i="1"/>
  <c r="J8" i="1"/>
  <c r="K5" i="1"/>
  <c r="D34" i="1"/>
  <c r="H33" i="1"/>
  <c r="E69" i="1"/>
  <c r="H71" i="1"/>
  <c r="I8" i="1"/>
  <c r="D16" i="1"/>
  <c r="E16" i="1"/>
  <c r="D25" i="1"/>
  <c r="E25" i="1"/>
  <c r="I6" i="1"/>
  <c r="H25" i="1"/>
  <c r="D77" i="1"/>
  <c r="E77" i="1"/>
  <c r="F69" i="1"/>
  <c r="H69" i="1"/>
  <c r="D17" i="1"/>
  <c r="E17" i="1"/>
  <c r="H17" i="1"/>
  <c r="H16" i="1"/>
  <c r="L5" i="1"/>
  <c r="K8" i="1"/>
  <c r="D35" i="1"/>
  <c r="H34" i="1"/>
  <c r="L8" i="1"/>
  <c r="M5" i="1"/>
  <c r="D36" i="1"/>
  <c r="H36" i="1"/>
  <c r="H35" i="1"/>
  <c r="H77" i="1"/>
  <c r="D78" i="1"/>
  <c r="E78" i="1"/>
  <c r="H78" i="1"/>
  <c r="M8" i="1"/>
  <c r="N5" i="1"/>
  <c r="N8" i="1"/>
  <c r="O5" i="1"/>
  <c r="P5" i="1"/>
  <c r="O8" i="1"/>
  <c r="P6" i="1"/>
  <c r="P8" i="1"/>
  <c r="P7" i="1"/>
  <c r="Q5" i="1"/>
  <c r="Q8" i="1"/>
  <c r="R5" i="1"/>
  <c r="R8" i="1"/>
  <c r="S5" i="1"/>
  <c r="S8" i="1"/>
  <c r="T5" i="1"/>
  <c r="T8" i="1"/>
  <c r="U5" i="1"/>
  <c r="U8" i="1"/>
  <c r="V5" i="1"/>
  <c r="V8" i="1"/>
  <c r="W5" i="1"/>
  <c r="W8" i="1"/>
  <c r="X5" i="1"/>
  <c r="W7" i="1"/>
  <c r="W6" i="1"/>
  <c r="X8" i="1"/>
  <c r="Y5" i="1"/>
  <c r="Y8" i="1"/>
  <c r="Z5" i="1"/>
  <c r="Z8" i="1"/>
  <c r="AA5" i="1"/>
  <c r="AA8" i="1"/>
  <c r="AB5" i="1"/>
  <c r="AB8" i="1"/>
  <c r="AC5" i="1"/>
  <c r="AC8" i="1"/>
  <c r="AD5" i="1"/>
  <c r="AD8" i="1"/>
  <c r="AE5" i="1"/>
  <c r="AD7" i="1"/>
  <c r="AD6" i="1"/>
  <c r="AE8" i="1"/>
  <c r="AF5" i="1"/>
  <c r="AF8" i="1"/>
  <c r="AG5" i="1"/>
  <c r="AG8" i="1"/>
  <c r="AH5" i="1"/>
  <c r="AH8" i="1"/>
  <c r="AI5" i="1"/>
  <c r="AI8" i="1"/>
  <c r="AJ5" i="1"/>
  <c r="AJ8" i="1"/>
  <c r="AK5" i="1"/>
  <c r="AK8" i="1"/>
  <c r="AK7" i="1"/>
  <c r="AK6" i="1"/>
  <c r="AL5" i="1"/>
  <c r="AL8" i="1"/>
  <c r="AM5" i="1"/>
  <c r="AM8" i="1"/>
  <c r="AN5" i="1"/>
  <c r="AN8" i="1"/>
  <c r="AO5" i="1"/>
  <c r="AO8" i="1"/>
  <c r="AP5" i="1"/>
  <c r="AP8" i="1"/>
  <c r="AQ5" i="1"/>
  <c r="AR5" i="1"/>
  <c r="AQ8" i="1"/>
  <c r="AR7" i="1"/>
  <c r="AR6" i="1"/>
  <c r="AR8" i="1"/>
  <c r="AS5" i="1"/>
  <c r="AS8" i="1"/>
  <c r="AT5" i="1"/>
  <c r="AU5" i="1"/>
  <c r="AT8" i="1"/>
  <c r="AU8" i="1"/>
  <c r="AV5" i="1"/>
  <c r="AV8" i="1"/>
  <c r="AW5" i="1"/>
  <c r="AW8" i="1"/>
  <c r="AX5" i="1"/>
  <c r="AY5" i="1"/>
  <c r="AX8" i="1"/>
  <c r="AY7" i="1"/>
  <c r="AY6" i="1"/>
  <c r="AY8" i="1"/>
  <c r="AZ5" i="1"/>
  <c r="AZ8" i="1"/>
  <c r="BA5" i="1"/>
  <c r="BB5" i="1"/>
  <c r="BA8" i="1"/>
  <c r="BB8" i="1"/>
  <c r="BC5" i="1"/>
  <c r="BC8" i="1"/>
  <c r="BD5" i="1"/>
  <c r="BD8" i="1"/>
  <c r="BE5" i="1"/>
  <c r="BF5" i="1"/>
  <c r="BE8" i="1"/>
  <c r="BF8" i="1"/>
  <c r="BG5" i="1"/>
  <c r="BF7" i="1"/>
  <c r="BF6" i="1"/>
  <c r="BG8" i="1"/>
  <c r="BH5" i="1"/>
  <c r="BI5" i="1"/>
  <c r="BH8" i="1"/>
  <c r="BI8" i="1"/>
  <c r="BJ5" i="1"/>
  <c r="BK5" i="1"/>
  <c r="BJ8" i="1"/>
  <c r="BK8" i="1"/>
  <c r="BL5" i="1"/>
  <c r="BM5" i="1"/>
  <c r="BL8" i="1"/>
</calcChain>
</file>

<file path=xl/sharedStrings.xml><?xml version="1.0" encoding="utf-8"?>
<sst xmlns="http://schemas.openxmlformats.org/spreadsheetml/2006/main" count="130" uniqueCount="88">
  <si>
    <t>Ohio Department of Education U282A150023</t>
  </si>
  <si>
    <t>CSP Grant</t>
  </si>
  <si>
    <t xml:space="preserve">                                                                                                                                          Project Director:</t>
  </si>
  <si>
    <t>Rashaun Holliman</t>
  </si>
  <si>
    <t>Program Officer:</t>
  </si>
  <si>
    <t>Kathryn Meeley</t>
  </si>
  <si>
    <t>High-Risk Condition Start Date:</t>
  </si>
  <si>
    <t>Display Week:</t>
  </si>
  <si>
    <t>UPDATED 06/28/2017</t>
  </si>
  <si>
    <t>WBS</t>
  </si>
  <si>
    <t>Task</t>
  </si>
  <si>
    <t>Lead</t>
  </si>
  <si>
    <t>Start</t>
  </si>
  <si>
    <t>End</t>
  </si>
  <si>
    <t>Cal. Days</t>
  </si>
  <si>
    <t>%
Done</t>
  </si>
  <si>
    <t>Work Days</t>
  </si>
  <si>
    <t>Advisory Committee</t>
  </si>
  <si>
    <t>Reprentative Identification</t>
  </si>
  <si>
    <t>Ohio</t>
  </si>
  <si>
    <t>Creation of Charter</t>
  </si>
  <si>
    <r>
      <t xml:space="preserve">Approval of Charter </t>
    </r>
    <r>
      <rPr>
        <sz val="9"/>
        <color rgb="FFFF0000"/>
        <rFont val="Arial"/>
        <family val="2"/>
      </rPr>
      <t xml:space="preserve">(updated approval on 4/5/2017 original was </t>
    </r>
  </si>
  <si>
    <t>ED</t>
  </si>
  <si>
    <t>Formation of Advisory Committee (1st meeting was 3/3/2017)</t>
  </si>
  <si>
    <t>[Task]</t>
  </si>
  <si>
    <t>[Insert Rows above this one, then Hide or Delete this row]</t>
  </si>
  <si>
    <t>Independent Monitor</t>
  </si>
  <si>
    <t>Develop Agreed Upon Procedures</t>
  </si>
  <si>
    <r>
      <t xml:space="preserve">Approve Agreed Upon Procedures </t>
    </r>
    <r>
      <rPr>
        <sz val="9"/>
        <color theme="3"/>
        <rFont val="Arial"/>
        <family val="2"/>
      </rPr>
      <t>(approved on 2/8/17, modified and approved again on 04/24/17, must be finalized with independent monitor and reviewed by ED before complete)</t>
    </r>
  </si>
  <si>
    <t xml:space="preserve">Release of RFP for independent Monitor
</t>
  </si>
  <si>
    <t>Hiring of Independent Monitor</t>
  </si>
  <si>
    <t>Independent Monitor visit dates (tentative)</t>
  </si>
  <si>
    <t>Development and Delivery of Report to USED</t>
  </si>
  <si>
    <t>Itemized Budget</t>
  </si>
  <si>
    <t>10 days of being notified of condition - updated budget</t>
  </si>
  <si>
    <r>
      <t>March 2 update</t>
    </r>
    <r>
      <rPr>
        <sz val="9"/>
        <color theme="3"/>
        <rFont val="Arial"/>
        <family val="2"/>
      </rPr>
      <t xml:space="preserve"> (N/A - no costs currently being incurred on the grant)</t>
    </r>
  </si>
  <si>
    <t>September 1 update</t>
  </si>
  <si>
    <t>Quarterly Performance Reports</t>
  </si>
  <si>
    <r>
      <t xml:space="preserve">October 1 (grant project timeline) </t>
    </r>
    <r>
      <rPr>
        <sz val="9"/>
        <color theme="3"/>
        <rFont val="Arial"/>
        <family val="2"/>
      </rPr>
      <t>(EXTENSION REQUESTED/Approved)</t>
    </r>
  </si>
  <si>
    <t>January 1 (grant project timeline +report on obligations, expenditures, revenues, and activities)</t>
  </si>
  <si>
    <r>
      <t xml:space="preserve">April 1 (grant project timeline) </t>
    </r>
    <r>
      <rPr>
        <sz val="9"/>
        <color theme="3"/>
        <rFont val="Arial"/>
        <family val="2"/>
      </rPr>
      <t>(EXTENSION REQUESTED/Approved)</t>
    </r>
  </si>
  <si>
    <t>July 1 (grant project timeline +report on obligations, expenditures, revenues, and activities)</t>
  </si>
  <si>
    <t>Subgrant Competition</t>
  </si>
  <si>
    <t>Authorizer Evaluation and Quality Control</t>
  </si>
  <si>
    <t>subgrantee eligibility screening/Development of Scoring Rubric</t>
  </si>
  <si>
    <t>RFA process and copy of RFA</t>
  </si>
  <si>
    <t>5.3.1</t>
  </si>
  <si>
    <t>Approval of the RFA by ED</t>
  </si>
  <si>
    <t>5.3.2</t>
  </si>
  <si>
    <t>Notice of Grant Opportunity</t>
  </si>
  <si>
    <t>5.3.3</t>
  </si>
  <si>
    <t>RFA Publish Date</t>
  </si>
  <si>
    <t>5.3.4</t>
  </si>
  <si>
    <t>Projected Subgrant RFA release date and close date</t>
  </si>
  <si>
    <t>Subgrant award process</t>
  </si>
  <si>
    <t>5.4.1</t>
  </si>
  <si>
    <t>pre-application training</t>
  </si>
  <si>
    <t>5.4.2</t>
  </si>
  <si>
    <t>selection and training of reviewers</t>
  </si>
  <si>
    <t>5.4.3</t>
  </si>
  <si>
    <t>budget reviews, internal screening, and risk assessment</t>
  </si>
  <si>
    <t>5.4.4</t>
  </si>
  <si>
    <t>award determination process</t>
  </si>
  <si>
    <t>processing of subgrantee payments (written protocols) (Comprehensive Plan)</t>
  </si>
  <si>
    <t>Ensuring subgrantee adherence to all program requirements (written protocols)</t>
  </si>
  <si>
    <t>Subgrantee Monitoring Protocol</t>
  </si>
  <si>
    <t xml:space="preserve">Develop Subgrantee Monitoring Protocol </t>
  </si>
  <si>
    <t>Approve Subgrantee Monitoring Protocol</t>
  </si>
  <si>
    <t>Public List of Charter Schools</t>
  </si>
  <si>
    <t>Centralized listing will be updated Annually</t>
  </si>
  <si>
    <t>TEMPLATE ROWS</t>
  </si>
  <si>
    <t>See the Help worksheet to learn how to use these rows. You can hide these rows before printing.</t>
  </si>
  <si>
    <t>CATEGORY ROWS and WBS NUMBERING</t>
  </si>
  <si>
    <t>[ Task Category (label only) ]</t>
  </si>
  <si>
    <t>[ Level 2 Task ]</t>
  </si>
  <si>
    <t xml:space="preserve"> . [ Level 3 Task ]</t>
  </si>
  <si>
    <t xml:space="preserve"> . . [ Level 4 Task ]</t>
  </si>
  <si>
    <t>Examples of ways to define the Start, End, and Duration of tasks</t>
  </si>
  <si>
    <t>[ Task Category (summary) ]</t>
  </si>
  <si>
    <t>2</t>
  </si>
  <si>
    <t>Milestone</t>
  </si>
  <si>
    <t>[ Start Date and Calendar Days ]</t>
  </si>
  <si>
    <t>[ Start Date and End Date ]</t>
  </si>
  <si>
    <t>WestED Monitoring</t>
  </si>
  <si>
    <t>Initial Visit (tentative)</t>
  </si>
  <si>
    <t>ED/WestED</t>
  </si>
  <si>
    <t>Draft Technical Report</t>
  </si>
  <si>
    <t>2nd Visit (tentative)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</si>
</sst>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\ \(dddd\)"/>
    <numFmt numFmtId="165" formatCode="m\ /\ d\ /\ yy"/>
    <numFmt numFmtId="166" formatCode="ddd\ m/dd/yy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244062"/>
      <name val="Arial"/>
      <family val="2"/>
    </font>
    <font>
      <sz val="14"/>
      <color rgb="FF003366"/>
      <name val="Arial"/>
      <family val="2"/>
    </font>
    <font>
      <sz val="10"/>
      <name val="Arial"/>
      <family val="2"/>
    </font>
    <font>
      <i/>
      <sz val="8"/>
      <color rgb="FFBFBFBF"/>
      <name val="Arial"/>
      <family val="2"/>
    </font>
    <font>
      <sz val="9"/>
      <name val="Arial"/>
      <family val="2"/>
    </font>
    <font>
      <sz val="7"/>
      <color rgb="FFC0C0C0"/>
      <name val="Arial"/>
      <family val="2"/>
    </font>
    <font>
      <u/>
      <sz val="10"/>
      <color rgb="FF0000FF"/>
      <name val="Arial"/>
      <family val="2"/>
    </font>
    <font>
      <sz val="8"/>
      <color rgb="FFEAEAEA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i/>
      <sz val="9"/>
      <name val="Arial Narrow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i/>
      <sz val="9"/>
      <color rgb="FF000000"/>
      <name val="Arial"/>
      <family val="2"/>
    </font>
    <font>
      <b/>
      <sz val="12"/>
      <color rgb="FFC00000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000000"/>
      <name val="Arial"/>
      <family val="2"/>
    </font>
    <font>
      <b/>
      <i/>
      <sz val="9"/>
      <name val="Arial Narrow"/>
      <family val="2"/>
    </font>
    <font>
      <sz val="9"/>
      <color rgb="FFFF0000"/>
      <name val="Arial"/>
      <family val="2"/>
    </font>
    <font>
      <sz val="9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AEAE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2ECD5"/>
        <bgColor rgb="FFD6F4D9"/>
      </patternFill>
    </fill>
    <fill>
      <patternFill patternType="solid">
        <fgColor rgb="FFD2ECD5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EFEFEF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A7D8AA"/>
        <bgColor rgb="FF99FF99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 style="thin">
        <color indexed="64"/>
      </bottom>
      <diagonal/>
    </border>
    <border>
      <left/>
      <right/>
      <top style="thin">
        <color rgb="FFEAEAEA"/>
      </top>
      <bottom style="thin">
        <color rgb="FFEAEAEA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/>
      <right/>
      <top/>
      <bottom style="thin">
        <color rgb="FFEFEFE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2" fillId="2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5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Protection="1"/>
    <xf numFmtId="0" fontId="4" fillId="0" borderId="0" xfId="0" applyNumberFormat="1" applyFont="1" applyFill="1" applyBorder="1" applyProtection="1"/>
    <xf numFmtId="0" fontId="4" fillId="0" borderId="0" xfId="0" applyFont="1" applyFill="1" applyBorder="1" applyAlignment="1" applyProtection="1"/>
    <xf numFmtId="165" fontId="9" fillId="2" borderId="0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/>
    <xf numFmtId="0" fontId="11" fillId="0" borderId="1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 wrapText="1"/>
    </xf>
    <xf numFmtId="0" fontId="11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0" fontId="10" fillId="0" borderId="1" xfId="0" applyFont="1" applyFill="1" applyBorder="1" applyAlignment="1" applyProtection="1">
      <alignment horizontal="center" wrapText="1"/>
    </xf>
    <xf numFmtId="0" fontId="6" fillId="0" borderId="5" xfId="0" applyNumberFormat="1" applyFont="1" applyFill="1" applyBorder="1" applyAlignment="1" applyProtection="1">
      <alignment horizontal="center" shrinkToFit="1"/>
    </xf>
    <xf numFmtId="0" fontId="10" fillId="2" borderId="6" xfId="0" applyFont="1" applyFill="1" applyBorder="1" applyAlignment="1" applyProtection="1">
      <alignment wrapText="1"/>
      <protection locked="0"/>
    </xf>
    <xf numFmtId="0" fontId="6" fillId="2" borderId="6" xfId="0" applyFont="1" applyFill="1" applyBorder="1" applyProtection="1">
      <protection locked="0"/>
    </xf>
    <xf numFmtId="166" fontId="6" fillId="0" borderId="6" xfId="0" applyNumberFormat="1" applyFont="1" applyFill="1" applyBorder="1" applyAlignment="1" applyProtection="1">
      <alignment horizontal="right"/>
    </xf>
    <xf numFmtId="9" fontId="6" fillId="0" borderId="6" xfId="1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6" fillId="2" borderId="6" xfId="0" applyFont="1" applyFill="1" applyBorder="1" applyProtection="1"/>
    <xf numFmtId="0" fontId="6" fillId="0" borderId="6" xfId="0" applyFont="1" applyFill="1" applyBorder="1" applyAlignment="1" applyProtection="1">
      <alignment wrapText="1"/>
      <protection locked="0"/>
    </xf>
    <xf numFmtId="0" fontId="6" fillId="0" borderId="6" xfId="0" applyFont="1" applyFill="1" applyBorder="1" applyProtection="1">
      <protection locked="0"/>
    </xf>
    <xf numFmtId="166" fontId="12" fillId="4" borderId="7" xfId="0" applyNumberFormat="1" applyFont="1" applyFill="1" applyBorder="1" applyAlignment="1">
      <alignment horizontal="right"/>
    </xf>
    <xf numFmtId="166" fontId="12" fillId="0" borderId="7" xfId="0" applyNumberFormat="1" applyFont="1" applyFill="1" applyBorder="1" applyAlignment="1">
      <alignment horizontal="right"/>
    </xf>
    <xf numFmtId="0" fontId="6" fillId="0" borderId="6" xfId="0" applyFont="1" applyFill="1" applyBorder="1" applyProtection="1"/>
    <xf numFmtId="0" fontId="13" fillId="0" borderId="6" xfId="0" applyFont="1" applyFill="1" applyBorder="1" applyAlignment="1" applyProtection="1">
      <protection locked="0"/>
    </xf>
    <xf numFmtId="0" fontId="14" fillId="0" borderId="6" xfId="0" applyFont="1" applyFill="1" applyBorder="1" applyAlignment="1" applyProtection="1">
      <protection locked="0"/>
    </xf>
    <xf numFmtId="0" fontId="10" fillId="0" borderId="6" xfId="0" applyFont="1" applyFill="1" applyBorder="1" applyAlignment="1" applyProtection="1">
      <alignment wrapText="1"/>
      <protection locked="0"/>
    </xf>
    <xf numFmtId="166" fontId="12" fillId="0" borderId="0" xfId="0" applyNumberFormat="1" applyFont="1" applyFill="1" applyBorder="1" applyAlignment="1">
      <alignment horizontal="right"/>
    </xf>
    <xf numFmtId="166" fontId="12" fillId="4" borderId="0" xfId="0" applyNumberFormat="1" applyFont="1" applyFill="1" applyBorder="1" applyAlignment="1">
      <alignment horizontal="right"/>
    </xf>
    <xf numFmtId="0" fontId="6" fillId="0" borderId="0" xfId="0" applyFont="1" applyFill="1" applyBorder="1" applyProtection="1"/>
    <xf numFmtId="0" fontId="16" fillId="6" borderId="0" xfId="0" applyFont="1" applyFill="1" applyBorder="1" applyAlignment="1"/>
    <xf numFmtId="0" fontId="17" fillId="7" borderId="0" xfId="0" applyFont="1" applyFill="1" applyBorder="1" applyProtection="1"/>
    <xf numFmtId="0" fontId="17" fillId="2" borderId="0" xfId="0" applyFont="1" applyFill="1" applyBorder="1" applyProtection="1"/>
    <xf numFmtId="0" fontId="6" fillId="7" borderId="0" xfId="0" applyFont="1" applyFill="1" applyBorder="1" applyAlignment="1"/>
    <xf numFmtId="0" fontId="6" fillId="7" borderId="0" xfId="0" applyFont="1" applyFill="1" applyBorder="1" applyProtection="1"/>
    <xf numFmtId="0" fontId="6" fillId="2" borderId="0" xfId="0" applyFont="1" applyFill="1" applyBorder="1" applyProtection="1"/>
    <xf numFmtId="0" fontId="6" fillId="9" borderId="0" xfId="0" applyFont="1" applyFill="1" applyBorder="1" applyAlignment="1"/>
    <xf numFmtId="0" fontId="6" fillId="9" borderId="0" xfId="0" applyFont="1" applyFill="1" applyBorder="1" applyProtection="1"/>
    <xf numFmtId="166" fontId="12" fillId="11" borderId="7" xfId="0" applyNumberFormat="1" applyFont="1" applyFill="1" applyBorder="1" applyAlignment="1">
      <alignment horizontal="right"/>
    </xf>
    <xf numFmtId="166" fontId="12" fillId="0" borderId="7" xfId="0" applyNumberFormat="1" applyFont="1" applyFill="1" applyBorder="1" applyAlignment="1" applyProtection="1">
      <alignment horizontal="right"/>
    </xf>
    <xf numFmtId="1" fontId="6" fillId="0" borderId="6" xfId="0" applyNumberFormat="1" applyFont="1" applyFill="1" applyBorder="1" applyAlignment="1" applyProtection="1">
      <alignment horizontal="center"/>
    </xf>
    <xf numFmtId="1" fontId="12" fillId="0" borderId="7" xfId="0" applyNumberFormat="1" applyFont="1" applyFill="1" applyBorder="1" applyAlignment="1" applyProtection="1">
      <alignment horizontal="center"/>
    </xf>
    <xf numFmtId="166" fontId="6" fillId="0" borderId="6" xfId="0" applyNumberFormat="1" applyFont="1" applyFill="1" applyBorder="1" applyAlignment="1" applyProtection="1">
      <alignment horizontal="right"/>
      <protection locked="0"/>
    </xf>
    <xf numFmtId="166" fontId="12" fillId="4" borderId="7" xfId="0" applyNumberFormat="1" applyFont="1" applyFill="1" applyBorder="1" applyAlignment="1" applyProtection="1">
      <alignment horizontal="right"/>
      <protection locked="0"/>
    </xf>
    <xf numFmtId="166" fontId="12" fillId="0" borderId="0" xfId="0" applyNumberFormat="1" applyFont="1" applyFill="1" applyBorder="1" applyAlignment="1" applyProtection="1">
      <alignment horizontal="right"/>
      <protection locked="0"/>
    </xf>
    <xf numFmtId="166" fontId="12" fillId="4" borderId="0" xfId="0" applyNumberFormat="1" applyFont="1" applyFill="1" applyBorder="1" applyAlignment="1" applyProtection="1">
      <alignment horizontal="right"/>
      <protection locked="0"/>
    </xf>
    <xf numFmtId="1" fontId="6" fillId="0" borderId="6" xfId="1" applyNumberFormat="1" applyFont="1" applyFill="1" applyBorder="1" applyAlignment="1" applyProtection="1">
      <alignment horizontal="center"/>
      <protection locked="0"/>
    </xf>
    <xf numFmtId="1" fontId="12" fillId="5" borderId="7" xfId="0" applyNumberFormat="1" applyFont="1" applyFill="1" applyBorder="1" applyAlignment="1" applyProtection="1">
      <alignment horizontal="center"/>
      <protection locked="0"/>
    </xf>
    <xf numFmtId="1" fontId="12" fillId="0" borderId="7" xfId="0" applyNumberFormat="1" applyFont="1" applyFill="1" applyBorder="1" applyAlignment="1" applyProtection="1">
      <alignment horizontal="center"/>
      <protection locked="0"/>
    </xf>
    <xf numFmtId="1" fontId="12" fillId="5" borderId="0" xfId="0" applyNumberFormat="1" applyFont="1" applyFill="1" applyBorder="1" applyAlignment="1" applyProtection="1">
      <alignment horizontal="center"/>
      <protection locked="0"/>
    </xf>
    <xf numFmtId="0" fontId="17" fillId="7" borderId="0" xfId="0" applyFont="1" applyFill="1" applyBorder="1" applyProtection="1">
      <protection locked="0"/>
    </xf>
    <xf numFmtId="0" fontId="6" fillId="7" borderId="0" xfId="0" applyFont="1" applyFill="1" applyBorder="1" applyProtection="1">
      <protection locked="0"/>
    </xf>
    <xf numFmtId="0" fontId="6" fillId="9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" fontId="12" fillId="0" borderId="0" xfId="0" applyNumberFormat="1" applyFont="1" applyFill="1" applyBorder="1" applyAlignment="1" applyProtection="1">
      <alignment horizontal="center"/>
    </xf>
    <xf numFmtId="9" fontId="12" fillId="5" borderId="7" xfId="1" applyFont="1" applyFill="1" applyBorder="1" applyAlignment="1" applyProtection="1">
      <alignment horizontal="center"/>
      <protection locked="0"/>
    </xf>
    <xf numFmtId="9" fontId="12" fillId="0" borderId="7" xfId="1" applyFont="1" applyFill="1" applyBorder="1" applyAlignment="1" applyProtection="1">
      <alignment horizontal="center"/>
      <protection locked="0"/>
    </xf>
    <xf numFmtId="9" fontId="12" fillId="5" borderId="0" xfId="1" applyFont="1" applyFill="1" applyBorder="1" applyAlignment="1" applyProtection="1">
      <alignment horizontal="center"/>
      <protection locked="0"/>
    </xf>
    <xf numFmtId="0" fontId="16" fillId="6" borderId="0" xfId="0" applyFont="1" applyFill="1" applyBorder="1" applyAlignment="1" applyProtection="1">
      <protection locked="0"/>
    </xf>
    <xf numFmtId="0" fontId="6" fillId="7" borderId="0" xfId="0" applyFont="1" applyFill="1" applyBorder="1" applyAlignment="1" applyProtection="1">
      <protection locked="0"/>
    </xf>
    <xf numFmtId="0" fontId="6" fillId="9" borderId="0" xfId="0" applyFont="1" applyFill="1" applyBorder="1" applyAlignment="1" applyProtection="1">
      <protection locked="0"/>
    </xf>
    <xf numFmtId="0" fontId="12" fillId="10" borderId="8" xfId="0" applyFont="1" applyFill="1" applyBorder="1" applyAlignment="1" applyProtection="1">
      <protection locked="0"/>
    </xf>
    <xf numFmtId="0" fontId="12" fillId="0" borderId="7" xfId="0" applyFont="1" applyFill="1" applyBorder="1" applyAlignment="1" applyProtection="1">
      <protection locked="0"/>
    </xf>
    <xf numFmtId="0" fontId="12" fillId="10" borderId="7" xfId="0" applyFont="1" applyFill="1" applyBorder="1" applyAlignment="1" applyProtection="1">
      <protection locked="0"/>
    </xf>
    <xf numFmtId="0" fontId="10" fillId="2" borderId="6" xfId="0" applyNumberFormat="1" applyFont="1" applyFill="1" applyBorder="1" applyAlignment="1" applyProtection="1">
      <alignment horizontal="left"/>
      <protection locked="0"/>
    </xf>
    <xf numFmtId="0" fontId="6" fillId="0" borderId="6" xfId="0" applyNumberFormat="1" applyFont="1" applyFill="1" applyBorder="1" applyAlignment="1" applyProtection="1">
      <alignment horizontal="left"/>
      <protection locked="0"/>
    </xf>
    <xf numFmtId="0" fontId="10" fillId="0" borderId="6" xfId="0" applyNumberFormat="1" applyFont="1" applyFill="1" applyBorder="1" applyAlignment="1" applyProtection="1">
      <alignment horizontal="left"/>
      <protection locked="0"/>
    </xf>
    <xf numFmtId="0" fontId="12" fillId="6" borderId="0" xfId="0" applyFont="1" applyFill="1" applyBorder="1" applyAlignment="1" applyProtection="1">
      <protection locked="0"/>
    </xf>
    <xf numFmtId="0" fontId="18" fillId="8" borderId="0" xfId="0" applyFont="1" applyFill="1" applyBorder="1" applyAlignment="1" applyProtection="1">
      <protection locked="0"/>
    </xf>
    <xf numFmtId="0" fontId="12" fillId="0" borderId="7" xfId="0" applyFont="1" applyFill="1" applyBorder="1" applyAlignment="1" applyProtection="1">
      <alignment horizontal="left"/>
      <protection locked="0"/>
    </xf>
    <xf numFmtId="0" fontId="12" fillId="10" borderId="7" xfId="0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Protection="1">
      <protection locked="0"/>
    </xf>
    <xf numFmtId="0" fontId="6" fillId="0" borderId="6" xfId="0" applyFont="1" applyFill="1" applyBorder="1" applyAlignment="1" applyProtection="1">
      <protection locked="0"/>
    </xf>
    <xf numFmtId="0" fontId="6" fillId="12" borderId="6" xfId="0" applyFont="1" applyFill="1" applyBorder="1" applyAlignment="1" applyProtection="1">
      <alignment horizontal="center" vertical="center"/>
    </xf>
    <xf numFmtId="0" fontId="6" fillId="12" borderId="6" xfId="0" applyFont="1" applyFill="1" applyBorder="1" applyProtection="1"/>
    <xf numFmtId="0" fontId="0" fillId="12" borderId="0" xfId="0" applyFill="1"/>
    <xf numFmtId="0" fontId="4" fillId="2" borderId="6" xfId="0" applyFont="1" applyFill="1" applyBorder="1" applyProtection="1"/>
    <xf numFmtId="0" fontId="4" fillId="0" borderId="6" xfId="0" applyFont="1" applyFill="1" applyBorder="1" applyProtection="1"/>
    <xf numFmtId="0" fontId="4" fillId="12" borderId="6" xfId="0" applyFont="1" applyFill="1" applyBorder="1" applyProtection="1"/>
    <xf numFmtId="0" fontId="4" fillId="2" borderId="0" xfId="0" applyFont="1" applyFill="1" applyBorder="1" applyProtection="1"/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/>
    <xf numFmtId="166" fontId="6" fillId="0" borderId="7" xfId="0" applyNumberFormat="1" applyFont="1" applyFill="1" applyBorder="1" applyAlignment="1" applyProtection="1">
      <alignment horizontal="right"/>
    </xf>
    <xf numFmtId="0" fontId="19" fillId="12" borderId="0" xfId="0" applyFont="1" applyFill="1" applyBorder="1" applyProtection="1"/>
    <xf numFmtId="166" fontId="20" fillId="0" borderId="7" xfId="0" applyNumberFormat="1" applyFont="1" applyFill="1" applyBorder="1" applyAlignment="1" applyProtection="1">
      <alignment horizontal="right"/>
    </xf>
    <xf numFmtId="166" fontId="21" fillId="0" borderId="7" xfId="0" applyNumberFormat="1" applyFont="1" applyFill="1" applyBorder="1" applyAlignment="1" applyProtection="1">
      <alignment horizontal="right"/>
    </xf>
    <xf numFmtId="0" fontId="22" fillId="0" borderId="6" xfId="0" applyFont="1" applyFill="1" applyBorder="1" applyAlignment="1" applyProtection="1"/>
    <xf numFmtId="166" fontId="10" fillId="0" borderId="6" xfId="0" applyNumberFormat="1" applyFont="1" applyFill="1" applyBorder="1" applyAlignment="1" applyProtection="1">
      <alignment horizontal="right"/>
    </xf>
    <xf numFmtId="166" fontId="20" fillId="0" borderId="0" xfId="0" applyNumberFormat="1" applyFont="1" applyFill="1" applyBorder="1" applyAlignment="1" applyProtection="1">
      <alignment horizontal="right"/>
      <protection locked="0"/>
    </xf>
    <xf numFmtId="166" fontId="12" fillId="12" borderId="7" xfId="0" applyNumberFormat="1" applyFont="1" applyFill="1" applyBorder="1" applyAlignment="1" applyProtection="1">
      <alignment horizontal="right"/>
    </xf>
    <xf numFmtId="166" fontId="20" fillId="13" borderId="0" xfId="0" applyNumberFormat="1" applyFont="1" applyFill="1" applyBorder="1" applyAlignment="1" applyProtection="1">
      <alignment horizontal="right"/>
      <protection locked="0"/>
    </xf>
    <xf numFmtId="166" fontId="20" fillId="13" borderId="7" xfId="0" applyNumberFormat="1" applyFont="1" applyFill="1" applyBorder="1" applyAlignment="1" applyProtection="1">
      <alignment horizontal="right"/>
    </xf>
    <xf numFmtId="1" fontId="12" fillId="13" borderId="7" xfId="0" applyNumberFormat="1" applyFont="1" applyFill="1" applyBorder="1" applyAlignment="1" applyProtection="1">
      <alignment horizontal="center"/>
      <protection locked="0"/>
    </xf>
    <xf numFmtId="166" fontId="12" fillId="14" borderId="7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0" fontId="8" fillId="0" borderId="0" xfId="2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 indent="1"/>
    </xf>
    <xf numFmtId="0" fontId="4" fillId="0" borderId="2" xfId="0" applyFont="1" applyFill="1" applyBorder="1" applyAlignment="1" applyProtection="1">
      <alignment horizontal="left"/>
      <protection locked="0"/>
    </xf>
    <xf numFmtId="164" fontId="4" fillId="0" borderId="3" xfId="0" applyNumberFormat="1" applyFont="1" applyFill="1" applyBorder="1" applyAlignment="1" applyProtection="1">
      <alignment horizontal="left"/>
    </xf>
    <xf numFmtId="0" fontId="6" fillId="0" borderId="4" xfId="0" applyNumberFormat="1" applyFont="1" applyFill="1" applyBorder="1" applyAlignment="1" applyProtection="1">
      <alignment horizontal="left" vertical="center"/>
    </xf>
    <xf numFmtId="165" fontId="6" fillId="0" borderId="4" xfId="0" applyNumberFormat="1" applyFont="1" applyFill="1" applyBorder="1" applyAlignment="1" applyProtection="1">
      <alignment horizontal="left" vertical="center"/>
    </xf>
    <xf numFmtId="0" fontId="15" fillId="6" borderId="0" xfId="0" applyFont="1" applyFill="1" applyBorder="1" applyAlignment="1" applyProtection="1">
      <protection locked="0"/>
    </xf>
    <xf numFmtId="0" fontId="4" fillId="7" borderId="0" xfId="0" applyFont="1" applyFill="1" applyBorder="1" applyAlignment="1" applyProtection="1">
      <protection locked="0"/>
    </xf>
  </cellXfs>
  <cellStyles count="3">
    <cellStyle name="Hyperlink" xfId="2" builtinId="8"/>
    <cellStyle name="Normal" xfId="0" builtinId="0"/>
    <cellStyle name="Percent" xfId="1" builtinId="5"/>
  </cellStyles>
  <dxfs count="7">
    <dxf>
      <fill>
        <patternFill>
          <bgColor rgb="FF0070C0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rgb="FFFFFFFF"/>
      </font>
      <fill>
        <patternFill>
          <bgColor rgb="FFC0504D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78"/>
  <sheetViews>
    <sheetView tabSelected="1" workbookViewId="0" xr3:uid="{AEA406A1-0E4B-5B11-9CD5-51D6E497D94C}">
      <selection activeCell="AG23" sqref="AG23"/>
    </sheetView>
  </sheetViews>
  <sheetFormatPr defaultRowHeight="14.45"/>
  <cols>
    <col min="2" max="2" width="64.28515625" customWidth="1"/>
    <col min="3" max="3" width="10.85546875" customWidth="1"/>
    <col min="4" max="5" width="11.85546875" bestFit="1" customWidth="1"/>
    <col min="6" max="6" width="5.85546875" customWidth="1"/>
    <col min="9" max="75" width="2.28515625" customWidth="1"/>
  </cols>
  <sheetData>
    <row r="1" spans="1:77" ht="17.45">
      <c r="A1" s="1" t="s">
        <v>0</v>
      </c>
      <c r="B1" s="2"/>
      <c r="C1" s="2"/>
      <c r="D1" s="2"/>
      <c r="E1" s="2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77">
      <c r="A2" s="5" t="s">
        <v>1</v>
      </c>
      <c r="B2" s="5"/>
      <c r="C2" s="5"/>
      <c r="D2" s="102"/>
      <c r="E2" s="102"/>
      <c r="F2" s="3"/>
      <c r="G2" s="6"/>
      <c r="H2" s="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77">
      <c r="A3" s="5"/>
      <c r="B3" s="104" t="s">
        <v>2</v>
      </c>
      <c r="C3" s="104"/>
      <c r="D3" s="105" t="s">
        <v>3</v>
      </c>
      <c r="E3" s="105"/>
      <c r="F3" s="3"/>
      <c r="G3" s="6"/>
      <c r="H3" s="3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77">
      <c r="A4" s="7"/>
      <c r="B4" s="106" t="s">
        <v>4</v>
      </c>
      <c r="C4" s="106"/>
      <c r="D4" s="107" t="s">
        <v>5</v>
      </c>
      <c r="E4" s="107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1:77">
      <c r="A5" s="7"/>
      <c r="B5" s="106" t="s">
        <v>6</v>
      </c>
      <c r="C5" s="106"/>
      <c r="D5" s="108">
        <v>42627</v>
      </c>
      <c r="E5" s="108"/>
      <c r="F5" s="3"/>
      <c r="G5" s="3"/>
      <c r="H5" s="3"/>
      <c r="I5" s="9">
        <f>D5-WEEKDAY(D5,1)+2+7*(D6-1)</f>
        <v>42863</v>
      </c>
      <c r="J5" s="9">
        <f>I5+1</f>
        <v>42864</v>
      </c>
      <c r="K5" s="9">
        <f t="shared" ref="K5:BM5" si="0">J5+1</f>
        <v>42865</v>
      </c>
      <c r="L5" s="9">
        <f t="shared" si="0"/>
        <v>42866</v>
      </c>
      <c r="M5" s="9">
        <f t="shared" si="0"/>
        <v>42867</v>
      </c>
      <c r="N5" s="9">
        <f t="shared" si="0"/>
        <v>42868</v>
      </c>
      <c r="O5" s="9">
        <f t="shared" si="0"/>
        <v>42869</v>
      </c>
      <c r="P5" s="9">
        <f t="shared" si="0"/>
        <v>42870</v>
      </c>
      <c r="Q5" s="9">
        <f t="shared" si="0"/>
        <v>42871</v>
      </c>
      <c r="R5" s="9">
        <f t="shared" si="0"/>
        <v>42872</v>
      </c>
      <c r="S5" s="9">
        <f t="shared" si="0"/>
        <v>42873</v>
      </c>
      <c r="T5" s="9">
        <f t="shared" si="0"/>
        <v>42874</v>
      </c>
      <c r="U5" s="9">
        <f t="shared" si="0"/>
        <v>42875</v>
      </c>
      <c r="V5" s="9">
        <f t="shared" si="0"/>
        <v>42876</v>
      </c>
      <c r="W5" s="9">
        <f t="shared" si="0"/>
        <v>42877</v>
      </c>
      <c r="X5" s="9">
        <f t="shared" si="0"/>
        <v>42878</v>
      </c>
      <c r="Y5" s="9">
        <f t="shared" si="0"/>
        <v>42879</v>
      </c>
      <c r="Z5" s="9">
        <f t="shared" si="0"/>
        <v>42880</v>
      </c>
      <c r="AA5" s="9">
        <f t="shared" si="0"/>
        <v>42881</v>
      </c>
      <c r="AB5" s="9">
        <f t="shared" si="0"/>
        <v>42882</v>
      </c>
      <c r="AC5" s="9">
        <f t="shared" si="0"/>
        <v>42883</v>
      </c>
      <c r="AD5" s="9">
        <f t="shared" si="0"/>
        <v>42884</v>
      </c>
      <c r="AE5" s="9">
        <f t="shared" si="0"/>
        <v>42885</v>
      </c>
      <c r="AF5" s="9">
        <f t="shared" si="0"/>
        <v>42886</v>
      </c>
      <c r="AG5" s="9">
        <f t="shared" si="0"/>
        <v>42887</v>
      </c>
      <c r="AH5" s="9">
        <f t="shared" si="0"/>
        <v>42888</v>
      </c>
      <c r="AI5" s="9">
        <f t="shared" si="0"/>
        <v>42889</v>
      </c>
      <c r="AJ5" s="9">
        <f t="shared" si="0"/>
        <v>42890</v>
      </c>
      <c r="AK5" s="9">
        <f t="shared" si="0"/>
        <v>42891</v>
      </c>
      <c r="AL5" s="9">
        <f t="shared" si="0"/>
        <v>42892</v>
      </c>
      <c r="AM5" s="9">
        <f t="shared" si="0"/>
        <v>42893</v>
      </c>
      <c r="AN5" s="9">
        <f t="shared" si="0"/>
        <v>42894</v>
      </c>
      <c r="AO5" s="9">
        <f t="shared" si="0"/>
        <v>42895</v>
      </c>
      <c r="AP5" s="9">
        <f t="shared" si="0"/>
        <v>42896</v>
      </c>
      <c r="AQ5" s="9">
        <f t="shared" si="0"/>
        <v>42897</v>
      </c>
      <c r="AR5" s="9">
        <f t="shared" si="0"/>
        <v>42898</v>
      </c>
      <c r="AS5" s="9">
        <f t="shared" si="0"/>
        <v>42899</v>
      </c>
      <c r="AT5" s="9">
        <f t="shared" si="0"/>
        <v>42900</v>
      </c>
      <c r="AU5" s="9">
        <f t="shared" si="0"/>
        <v>42901</v>
      </c>
      <c r="AV5" s="9">
        <f t="shared" si="0"/>
        <v>42902</v>
      </c>
      <c r="AW5" s="9">
        <f t="shared" si="0"/>
        <v>42903</v>
      </c>
      <c r="AX5" s="9">
        <f t="shared" si="0"/>
        <v>42904</v>
      </c>
      <c r="AY5" s="9">
        <f t="shared" si="0"/>
        <v>42905</v>
      </c>
      <c r="AZ5" s="9">
        <f t="shared" si="0"/>
        <v>42906</v>
      </c>
      <c r="BA5" s="9">
        <f t="shared" si="0"/>
        <v>42907</v>
      </c>
      <c r="BB5" s="9">
        <f t="shared" si="0"/>
        <v>42908</v>
      </c>
      <c r="BC5" s="9">
        <f t="shared" si="0"/>
        <v>42909</v>
      </c>
      <c r="BD5" s="9">
        <f t="shared" si="0"/>
        <v>42910</v>
      </c>
      <c r="BE5" s="9">
        <f t="shared" si="0"/>
        <v>42911</v>
      </c>
      <c r="BF5" s="9">
        <f t="shared" si="0"/>
        <v>42912</v>
      </c>
      <c r="BG5" s="9">
        <f t="shared" si="0"/>
        <v>42913</v>
      </c>
      <c r="BH5" s="9">
        <f t="shared" si="0"/>
        <v>42914</v>
      </c>
      <c r="BI5" s="9">
        <f t="shared" si="0"/>
        <v>42915</v>
      </c>
      <c r="BJ5" s="9">
        <f t="shared" si="0"/>
        <v>42916</v>
      </c>
      <c r="BK5" s="9">
        <f t="shared" si="0"/>
        <v>42917</v>
      </c>
      <c r="BL5" s="9">
        <f t="shared" si="0"/>
        <v>42918</v>
      </c>
      <c r="BM5" s="9">
        <f t="shared" si="0"/>
        <v>42919</v>
      </c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</row>
    <row r="6" spans="1:77">
      <c r="A6" s="7"/>
      <c r="B6" s="106" t="s">
        <v>7</v>
      </c>
      <c r="C6" s="106"/>
      <c r="D6" s="77">
        <v>35</v>
      </c>
      <c r="E6" s="10"/>
      <c r="F6" s="3"/>
      <c r="G6" s="3"/>
      <c r="H6" s="3"/>
      <c r="I6" s="109" t="str">
        <f>"Week "&amp;(I5-($D$5-WEEKDAY($D$5,1)+2))/7+1</f>
        <v>Week 35</v>
      </c>
      <c r="J6" s="109"/>
      <c r="K6" s="109"/>
      <c r="L6" s="109"/>
      <c r="M6" s="109"/>
      <c r="N6" s="109"/>
      <c r="O6" s="109"/>
      <c r="P6" s="109" t="str">
        <f>"Week "&amp;(P5-($D$5-WEEKDAY($D$5,1)+2))/7+1</f>
        <v>Week 36</v>
      </c>
      <c r="Q6" s="109"/>
      <c r="R6" s="109"/>
      <c r="S6" s="109"/>
      <c r="T6" s="109"/>
      <c r="U6" s="109"/>
      <c r="V6" s="109"/>
      <c r="W6" s="109" t="str">
        <f>"Week "&amp;(W5-($D$5-WEEKDAY($D$5,1)+2))/7+1</f>
        <v>Week 37</v>
      </c>
      <c r="X6" s="109"/>
      <c r="Y6" s="109"/>
      <c r="Z6" s="109"/>
      <c r="AA6" s="109"/>
      <c r="AB6" s="109"/>
      <c r="AC6" s="109"/>
      <c r="AD6" s="109" t="str">
        <f>"Week "&amp;(AD5-($D$5-WEEKDAY($D$5,1)+2))/7+1</f>
        <v>Week 38</v>
      </c>
      <c r="AE6" s="109"/>
      <c r="AF6" s="109"/>
      <c r="AG6" s="109"/>
      <c r="AH6" s="109"/>
      <c r="AI6" s="109"/>
      <c r="AJ6" s="109"/>
      <c r="AK6" s="109" t="str">
        <f>"Week "&amp;(AK5-($D$5-WEEKDAY($D$5,1)+2))/7+1</f>
        <v>Week 39</v>
      </c>
      <c r="AL6" s="109"/>
      <c r="AM6" s="109"/>
      <c r="AN6" s="109"/>
      <c r="AO6" s="109"/>
      <c r="AP6" s="109"/>
      <c r="AQ6" s="109"/>
      <c r="AR6" s="109" t="str">
        <f>"Week "&amp;(AR5-($D$5-WEEKDAY($D$5,1)+2))/7+1</f>
        <v>Week 40</v>
      </c>
      <c r="AS6" s="109"/>
      <c r="AT6" s="109"/>
      <c r="AU6" s="109"/>
      <c r="AV6" s="109"/>
      <c r="AW6" s="109"/>
      <c r="AX6" s="109"/>
      <c r="AY6" s="109" t="str">
        <f>"Week "&amp;(AY5-($D$5-WEEKDAY($D$5,1)+2))/7+1</f>
        <v>Week 41</v>
      </c>
      <c r="AZ6" s="109"/>
      <c r="BA6" s="109"/>
      <c r="BB6" s="109"/>
      <c r="BC6" s="109"/>
      <c r="BD6" s="109"/>
      <c r="BE6" s="109"/>
      <c r="BF6" s="109" t="str">
        <f>"Week "&amp;(BF5-($D$5-WEEKDAY($D$5,1)+2))/7+1</f>
        <v>Week 42</v>
      </c>
      <c r="BG6" s="109"/>
      <c r="BH6" s="109"/>
      <c r="BI6" s="109"/>
      <c r="BJ6" s="109"/>
      <c r="BK6" s="109"/>
      <c r="BL6" s="109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77" ht="15.6">
      <c r="A7" s="7"/>
      <c r="B7" s="90" t="s">
        <v>8</v>
      </c>
      <c r="C7" s="3"/>
      <c r="D7" s="3"/>
      <c r="E7" s="3"/>
      <c r="F7" s="3"/>
      <c r="G7" s="3"/>
      <c r="H7" s="3"/>
      <c r="I7" s="110">
        <f>I5</f>
        <v>42863</v>
      </c>
      <c r="J7" s="110"/>
      <c r="K7" s="110"/>
      <c r="L7" s="110"/>
      <c r="M7" s="110"/>
      <c r="N7" s="110"/>
      <c r="O7" s="110"/>
      <c r="P7" s="110">
        <f>P5</f>
        <v>42870</v>
      </c>
      <c r="Q7" s="110"/>
      <c r="R7" s="110"/>
      <c r="S7" s="110"/>
      <c r="T7" s="110"/>
      <c r="U7" s="110"/>
      <c r="V7" s="110"/>
      <c r="W7" s="110">
        <f>W5</f>
        <v>42877</v>
      </c>
      <c r="X7" s="110"/>
      <c r="Y7" s="110"/>
      <c r="Z7" s="110"/>
      <c r="AA7" s="110"/>
      <c r="AB7" s="110"/>
      <c r="AC7" s="110"/>
      <c r="AD7" s="110">
        <f>AD5</f>
        <v>42884</v>
      </c>
      <c r="AE7" s="110"/>
      <c r="AF7" s="110"/>
      <c r="AG7" s="110"/>
      <c r="AH7" s="110"/>
      <c r="AI7" s="110"/>
      <c r="AJ7" s="110"/>
      <c r="AK7" s="110">
        <f>AK5</f>
        <v>42891</v>
      </c>
      <c r="AL7" s="110"/>
      <c r="AM7" s="110"/>
      <c r="AN7" s="110"/>
      <c r="AO7" s="110"/>
      <c r="AP7" s="110"/>
      <c r="AQ7" s="110"/>
      <c r="AR7" s="110">
        <f>AR5</f>
        <v>42898</v>
      </c>
      <c r="AS7" s="110"/>
      <c r="AT7" s="110"/>
      <c r="AU7" s="110"/>
      <c r="AV7" s="110"/>
      <c r="AW7" s="110"/>
      <c r="AX7" s="110"/>
      <c r="AY7" s="110">
        <f>AY5</f>
        <v>42905</v>
      </c>
      <c r="AZ7" s="110"/>
      <c r="BA7" s="110"/>
      <c r="BB7" s="110"/>
      <c r="BC7" s="110"/>
      <c r="BD7" s="110"/>
      <c r="BE7" s="110"/>
      <c r="BF7" s="110">
        <f>BF5</f>
        <v>42912</v>
      </c>
      <c r="BG7" s="110"/>
      <c r="BH7" s="110"/>
      <c r="BI7" s="110"/>
      <c r="BJ7" s="110"/>
      <c r="BK7" s="110"/>
      <c r="BL7" s="110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77" ht="24">
      <c r="A8" s="11" t="s">
        <v>9</v>
      </c>
      <c r="B8" s="12" t="s">
        <v>10</v>
      </c>
      <c r="C8" s="13" t="s">
        <v>11</v>
      </c>
      <c r="D8" s="14" t="s">
        <v>12</v>
      </c>
      <c r="E8" s="14" t="s">
        <v>13</v>
      </c>
      <c r="F8" s="15" t="s">
        <v>14</v>
      </c>
      <c r="G8" s="16" t="s">
        <v>15</v>
      </c>
      <c r="H8" s="16" t="s">
        <v>16</v>
      </c>
      <c r="I8" s="17" t="str">
        <f>CHOOSE(WEEKDAY(I5,1),"S","M","T","W","T","F","S")</f>
        <v>M</v>
      </c>
      <c r="J8" s="17" t="str">
        <f t="shared" ref="J8:O8" si="1">CHOOSE(WEEKDAY(J5,1),"S","M","T","W","T","F","S")</f>
        <v>T</v>
      </c>
      <c r="K8" s="17" t="str">
        <f t="shared" si="1"/>
        <v>W</v>
      </c>
      <c r="L8" s="17" t="str">
        <f t="shared" si="1"/>
        <v>T</v>
      </c>
      <c r="M8" s="17" t="str">
        <f t="shared" si="1"/>
        <v>F</v>
      </c>
      <c r="N8" s="17" t="str">
        <f t="shared" si="1"/>
        <v>S</v>
      </c>
      <c r="O8" s="17" t="str">
        <f t="shared" si="1"/>
        <v>S</v>
      </c>
      <c r="P8" s="17" t="str">
        <f>CHOOSE(WEEKDAY(P5,1),"S","M","T","W","T","F","S")</f>
        <v>M</v>
      </c>
      <c r="Q8" s="17" t="str">
        <f t="shared" ref="Q8:V8" si="2">CHOOSE(WEEKDAY(Q5,1),"S","M","T","W","T","F","S")</f>
        <v>T</v>
      </c>
      <c r="R8" s="17" t="str">
        <f t="shared" si="2"/>
        <v>W</v>
      </c>
      <c r="S8" s="17" t="str">
        <f t="shared" si="2"/>
        <v>T</v>
      </c>
      <c r="T8" s="17" t="str">
        <f t="shared" si="2"/>
        <v>F</v>
      </c>
      <c r="U8" s="17" t="str">
        <f t="shared" si="2"/>
        <v>S</v>
      </c>
      <c r="V8" s="17" t="str">
        <f t="shared" si="2"/>
        <v>S</v>
      </c>
      <c r="W8" s="17" t="str">
        <f>CHOOSE(WEEKDAY(W5,1),"S","M","T","W","T","F","S")</f>
        <v>M</v>
      </c>
      <c r="X8" s="17" t="str">
        <f t="shared" ref="X8:AC8" si="3">CHOOSE(WEEKDAY(X5,1),"S","M","T","W","T","F","S")</f>
        <v>T</v>
      </c>
      <c r="Y8" s="17" t="str">
        <f t="shared" si="3"/>
        <v>W</v>
      </c>
      <c r="Z8" s="17" t="str">
        <f t="shared" si="3"/>
        <v>T</v>
      </c>
      <c r="AA8" s="17" t="str">
        <f t="shared" si="3"/>
        <v>F</v>
      </c>
      <c r="AB8" s="17" t="str">
        <f t="shared" si="3"/>
        <v>S</v>
      </c>
      <c r="AC8" s="17" t="str">
        <f t="shared" si="3"/>
        <v>S</v>
      </c>
      <c r="AD8" s="17" t="str">
        <f>CHOOSE(WEEKDAY(AD5,1),"S","M","T","W","T","F","S")</f>
        <v>M</v>
      </c>
      <c r="AE8" s="17" t="str">
        <f t="shared" ref="AE8:AJ8" si="4">CHOOSE(WEEKDAY(AE5,1),"S","M","T","W","T","F","S")</f>
        <v>T</v>
      </c>
      <c r="AF8" s="17" t="str">
        <f t="shared" si="4"/>
        <v>W</v>
      </c>
      <c r="AG8" s="17" t="str">
        <f t="shared" si="4"/>
        <v>T</v>
      </c>
      <c r="AH8" s="17" t="str">
        <f t="shared" si="4"/>
        <v>F</v>
      </c>
      <c r="AI8" s="17" t="str">
        <f t="shared" si="4"/>
        <v>S</v>
      </c>
      <c r="AJ8" s="17" t="str">
        <f t="shared" si="4"/>
        <v>S</v>
      </c>
      <c r="AK8" s="17" t="str">
        <f>CHOOSE(WEEKDAY(AK5,1),"S","M","T","W","T","F","S")</f>
        <v>M</v>
      </c>
      <c r="AL8" s="17" t="str">
        <f t="shared" ref="AL8:AQ8" si="5">CHOOSE(WEEKDAY(AL5,1),"S","M","T","W","T","F","S")</f>
        <v>T</v>
      </c>
      <c r="AM8" s="17" t="str">
        <f t="shared" si="5"/>
        <v>W</v>
      </c>
      <c r="AN8" s="17" t="str">
        <f t="shared" si="5"/>
        <v>T</v>
      </c>
      <c r="AO8" s="17" t="str">
        <f t="shared" si="5"/>
        <v>F</v>
      </c>
      <c r="AP8" s="17" t="str">
        <f t="shared" si="5"/>
        <v>S</v>
      </c>
      <c r="AQ8" s="17" t="str">
        <f t="shared" si="5"/>
        <v>S</v>
      </c>
      <c r="AR8" s="17" t="str">
        <f>CHOOSE(WEEKDAY(AR5,1),"S","M","T","W","T","F","S")</f>
        <v>M</v>
      </c>
      <c r="AS8" s="17" t="str">
        <f t="shared" ref="AS8:AX8" si="6">CHOOSE(WEEKDAY(AS5,1),"S","M","T","W","T","F","S")</f>
        <v>T</v>
      </c>
      <c r="AT8" s="17" t="str">
        <f t="shared" si="6"/>
        <v>W</v>
      </c>
      <c r="AU8" s="17" t="str">
        <f t="shared" si="6"/>
        <v>T</v>
      </c>
      <c r="AV8" s="17" t="str">
        <f t="shared" si="6"/>
        <v>F</v>
      </c>
      <c r="AW8" s="17" t="str">
        <f t="shared" si="6"/>
        <v>S</v>
      </c>
      <c r="AX8" s="17" t="str">
        <f t="shared" si="6"/>
        <v>S</v>
      </c>
      <c r="AY8" s="17" t="str">
        <f>CHOOSE(WEEKDAY(AY5,1),"S","M","T","W","T","F","S")</f>
        <v>M</v>
      </c>
      <c r="AZ8" s="17" t="str">
        <f t="shared" ref="AZ8:BE8" si="7">CHOOSE(WEEKDAY(AZ5,1),"S","M","T","W","T","F","S")</f>
        <v>T</v>
      </c>
      <c r="BA8" s="17" t="str">
        <f t="shared" si="7"/>
        <v>W</v>
      </c>
      <c r="BB8" s="17" t="str">
        <f t="shared" si="7"/>
        <v>T</v>
      </c>
      <c r="BC8" s="17" t="str">
        <f t="shared" si="7"/>
        <v>F</v>
      </c>
      <c r="BD8" s="17" t="str">
        <f t="shared" si="7"/>
        <v>S</v>
      </c>
      <c r="BE8" s="17" t="str">
        <f t="shared" si="7"/>
        <v>S</v>
      </c>
      <c r="BF8" s="17" t="str">
        <f>CHOOSE(WEEKDAY(BF5,1),"S","M","T","W","T","F","S")</f>
        <v>M</v>
      </c>
      <c r="BG8" s="17" t="str">
        <f t="shared" ref="BG8:BL8" si="8">CHOOSE(WEEKDAY(BG5,1),"S","M","T","W","T","F","S")</f>
        <v>T</v>
      </c>
      <c r="BH8" s="17" t="str">
        <f t="shared" si="8"/>
        <v>W</v>
      </c>
      <c r="BI8" s="17" t="str">
        <f t="shared" si="8"/>
        <v>T</v>
      </c>
      <c r="BJ8" s="17" t="str">
        <f t="shared" si="8"/>
        <v>F</v>
      </c>
      <c r="BK8" s="17" t="str">
        <f t="shared" si="8"/>
        <v>S</v>
      </c>
      <c r="BL8" s="17" t="str">
        <f t="shared" si="8"/>
        <v>S</v>
      </c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</row>
    <row r="9" spans="1:77">
      <c r="A9" s="69" t="str">
        <f ca="1">IF(ISERROR(VALUE(SUBSTITUTE(OFFSET(A9,-1,0,1,1),".",""))),"1",IF(ISERROR(FIND("`",SUBSTITUTE(OFFSET(A9,-1,0,1,1),".","`",1))),TEXT(VALUE(OFFSET(A9,-1,0,1,1))+1,"#"),TEXT(VALUE(LEFT(OFFSET(A9,-1,0,1,1),FIND("`",SUBSTITUTE(OFFSET(A9,-1,0,1,1),".","`",1))-1))+1,"#")))</f>
        <v>1</v>
      </c>
      <c r="B9" s="18" t="s">
        <v>17</v>
      </c>
      <c r="C9" s="19"/>
      <c r="D9" s="47"/>
      <c r="E9" s="20"/>
      <c r="F9" s="51"/>
      <c r="G9" s="21"/>
      <c r="H9" s="45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8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</row>
    <row r="10" spans="1:77">
      <c r="A10" s="70" t="str">
        <f t="shared" ref="A10:A18" ca="1" si="9">IF(ISERROR(VALUE(SUBSTITUTE(OFFSET(A10,-1,0,1,1),".",""))),"0.1",IF(ISERROR(FIND("`",SUBSTITUTE(OFFSET(A10,-1,0,1,1),".","`",1))),OFFSET(A10,-1,0,1,1)&amp;".1",LEFT(OFFSET(A10,-1,0,1,1),FIND("`",SUBSTITUTE(OFFSET(A10,-1,0,1,1),".","`",1)))&amp;IF(ISERROR(FIND("`",SUBSTITUTE(OFFSET(A10,-1,0,1,1),".","`",2))),VALUE(RIGHT(OFFSET(A10,-1,0,1,1),LEN(OFFSET(A10,-1,0,1,1))-FIND("`",SUBSTITUTE(OFFSET(A10,-1,0,1,1),".","`",1))))+1,VALUE(MID(OFFSET(A10,-1,0,1,1),FIND("`",SUBSTITUTE(OFFSET(A10,-1,0,1,1),".","`",1))+1,(FIND("`",SUBSTITUTE(OFFSET(A10,-1,0,1,1),".","`",2))-FIND("`",SUBSTITUTE(OFFSET(A10,-1,0,1,1),".","`",1))-1)))+1)))</f>
        <v>1.1</v>
      </c>
      <c r="B10" s="24" t="s">
        <v>18</v>
      </c>
      <c r="C10" s="25" t="s">
        <v>19</v>
      </c>
      <c r="D10" s="48">
        <f>D5</f>
        <v>42627</v>
      </c>
      <c r="E10" s="44">
        <f>IF(F10=0,D10,D10+F10-1)</f>
        <v>42705</v>
      </c>
      <c r="F10" s="52">
        <v>79</v>
      </c>
      <c r="G10" s="60">
        <v>1</v>
      </c>
      <c r="H10" s="46">
        <f t="shared" ref="H10:H15" si="10">IF(OR(E10=0,D10=0),0,NETWORKDAYS(D10,E10))</f>
        <v>57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84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77">
      <c r="A11" s="70" t="str">
        <f t="shared" ca="1" si="9"/>
        <v>1.2</v>
      </c>
      <c r="B11" s="24" t="s">
        <v>20</v>
      </c>
      <c r="C11" s="25" t="s">
        <v>19</v>
      </c>
      <c r="D11" s="48">
        <f>D5</f>
        <v>42627</v>
      </c>
      <c r="E11" s="44">
        <f t="shared" ref="E11:E17" si="11">IF(F11=0,D11,D11+F11-1)</f>
        <v>42705</v>
      </c>
      <c r="F11" s="52">
        <v>79</v>
      </c>
      <c r="G11" s="60">
        <v>1</v>
      </c>
      <c r="H11" s="46">
        <f t="shared" si="10"/>
        <v>57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84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77">
      <c r="A12" s="70" t="str">
        <f t="shared" ca="1" si="9"/>
        <v>1.3</v>
      </c>
      <c r="B12" s="24" t="s">
        <v>21</v>
      </c>
      <c r="C12" s="78" t="s">
        <v>22</v>
      </c>
      <c r="D12" s="48">
        <f>E11+1</f>
        <v>42706</v>
      </c>
      <c r="E12" s="44">
        <v>42830</v>
      </c>
      <c r="F12" s="52">
        <v>14</v>
      </c>
      <c r="G12" s="60">
        <v>1</v>
      </c>
      <c r="H12" s="46">
        <f t="shared" si="10"/>
        <v>89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84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77">
      <c r="A13" s="70" t="str">
        <f t="shared" ca="1" si="9"/>
        <v>1.4</v>
      </c>
      <c r="B13" s="24" t="s">
        <v>23</v>
      </c>
      <c r="C13" s="25" t="s">
        <v>19</v>
      </c>
      <c r="D13" s="48">
        <v>42738</v>
      </c>
      <c r="E13" s="91">
        <v>42797</v>
      </c>
      <c r="F13" s="52">
        <v>15</v>
      </c>
      <c r="G13" s="60">
        <v>1</v>
      </c>
      <c r="H13" s="46">
        <f t="shared" si="10"/>
        <v>44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84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hidden="1">
      <c r="A14" s="70" t="str">
        <f t="shared" ca="1" si="9"/>
        <v>1.5</v>
      </c>
      <c r="B14" s="24" t="s">
        <v>24</v>
      </c>
      <c r="C14" s="25"/>
      <c r="D14" s="48">
        <f>E13+1</f>
        <v>42798</v>
      </c>
      <c r="E14" s="92">
        <f t="shared" si="11"/>
        <v>42799</v>
      </c>
      <c r="F14" s="52">
        <v>2</v>
      </c>
      <c r="G14" s="60">
        <v>0.5</v>
      </c>
      <c r="H14" s="46">
        <f t="shared" si="10"/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84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hidden="1">
      <c r="A15" s="70" t="str">
        <f t="shared" ca="1" si="9"/>
        <v>1.6</v>
      </c>
      <c r="B15" s="24" t="s">
        <v>24</v>
      </c>
      <c r="C15" s="25"/>
      <c r="D15" s="48">
        <v>42087</v>
      </c>
      <c r="E15" s="92">
        <f t="shared" si="11"/>
        <v>42089</v>
      </c>
      <c r="F15" s="52">
        <v>3</v>
      </c>
      <c r="G15" s="60">
        <v>0.5</v>
      </c>
      <c r="H15" s="46">
        <f t="shared" si="10"/>
        <v>3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84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77" hidden="1">
      <c r="A16" s="70" t="str">
        <f t="shared" ca="1" si="9"/>
        <v>1.7</v>
      </c>
      <c r="B16" s="24" t="s">
        <v>24</v>
      </c>
      <c r="C16" s="25"/>
      <c r="D16" s="48">
        <f>E15+1</f>
        <v>42090</v>
      </c>
      <c r="E16" s="92">
        <f t="shared" si="11"/>
        <v>42094</v>
      </c>
      <c r="F16" s="52">
        <v>5</v>
      </c>
      <c r="G16" s="60">
        <v>0.5</v>
      </c>
      <c r="H16" s="46">
        <f>IF(OR(E16=0,D16=0),0,NETWORKDAYS(D16,E16))</f>
        <v>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84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idden="1">
      <c r="A17" s="70" t="str">
        <f t="shared" ca="1" si="9"/>
        <v>1.8</v>
      </c>
      <c r="B17" s="24" t="s">
        <v>24</v>
      </c>
      <c r="C17" s="25"/>
      <c r="D17" s="48">
        <f>E16+1</f>
        <v>42095</v>
      </c>
      <c r="E17" s="92">
        <f t="shared" si="11"/>
        <v>42101</v>
      </c>
      <c r="F17" s="52">
        <v>7</v>
      </c>
      <c r="G17" s="60">
        <v>0.5</v>
      </c>
      <c r="H17" s="46">
        <f>IF(OR(E17=0,D17=0),0,NETWORKDAYS(D17,E17))</f>
        <v>5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84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idden="1">
      <c r="A18" s="70" t="str">
        <f t="shared" ca="1" si="9"/>
        <v>1.9</v>
      </c>
      <c r="B18" s="29" t="s">
        <v>25</v>
      </c>
      <c r="C18" s="29"/>
      <c r="D18" s="30"/>
      <c r="E18" s="93"/>
      <c r="F18" s="51"/>
      <c r="G18" s="21"/>
      <c r="H18" s="45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84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</row>
    <row r="19" spans="1:77">
      <c r="A19" s="69" t="str">
        <f ca="1">IF(ISERROR(VALUE(SUBSTITUTE(OFFSET(A19,-1,0,1,1),".",""))),"1",IF(ISERROR(FIND("`",SUBSTITUTE(OFFSET(A19,-1,0,1,1),".","`",1))),TEXT(VALUE(OFFSET(A19,-1,0,1,1))+1,"#"),TEXT(VALUE(LEFT(OFFSET(A19,-1,0,1,1),FIND("`",SUBSTITUTE(OFFSET(A19,-1,0,1,1),".","`",1))-1))+1,"#")))</f>
        <v>2</v>
      </c>
      <c r="B19" s="18" t="s">
        <v>26</v>
      </c>
      <c r="C19" s="19"/>
      <c r="D19" s="47"/>
      <c r="E19" s="94"/>
      <c r="F19" s="51"/>
      <c r="G19" s="21"/>
      <c r="H19" s="45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8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</row>
    <row r="20" spans="1:77">
      <c r="A20" s="70" t="str">
        <f t="shared" ref="A20:A23" ca="1" si="12">IF(ISERROR(VALUE(SUBSTITUTE(OFFSET(A20,-1,0,1,1),".",""))),"0.1",IF(ISERROR(FIND("`",SUBSTITUTE(OFFSET(A20,-1,0,1,1),".","`",1))),OFFSET(A20,-1,0,1,1)&amp;".1",LEFT(OFFSET(A20,-1,0,1,1),FIND("`",SUBSTITUTE(OFFSET(A20,-1,0,1,1),".","`",1)))&amp;IF(ISERROR(FIND("`",SUBSTITUTE(OFFSET(A20,-1,0,1,1),".","`",2))),VALUE(RIGHT(OFFSET(A20,-1,0,1,1),LEN(OFFSET(A20,-1,0,1,1))-FIND("`",SUBSTITUTE(OFFSET(A20,-1,0,1,1),".","`",1))))+1,VALUE(MID(OFFSET(A20,-1,0,1,1),FIND("`",SUBSTITUTE(OFFSET(A20,-1,0,1,1),".","`",1))+1,(FIND("`",SUBSTITUTE(OFFSET(A20,-1,0,1,1),".","`",2))-FIND("`",SUBSTITUTE(OFFSET(A20,-1,0,1,1),".","`",1))-1)))+1)))</f>
        <v>2.1</v>
      </c>
      <c r="B20" s="24" t="s">
        <v>27</v>
      </c>
      <c r="C20" s="25" t="s">
        <v>19</v>
      </c>
      <c r="D20" s="48">
        <f>$D$5</f>
        <v>42627</v>
      </c>
      <c r="E20" s="91">
        <v>42774</v>
      </c>
      <c r="F20" s="52">
        <v>79</v>
      </c>
      <c r="G20" s="60">
        <v>1</v>
      </c>
      <c r="H20" s="46">
        <f t="shared" ref="H20:H25" si="13">IF(OR(E20=0,D20=0),0,NETWORKDAYS(D20,E20))</f>
        <v>106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84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35.450000000000003">
      <c r="A21" s="70" t="str">
        <f t="shared" ca="1" si="12"/>
        <v>2.2</v>
      </c>
      <c r="B21" s="24" t="s">
        <v>28</v>
      </c>
      <c r="C21" s="78" t="s">
        <v>22</v>
      </c>
      <c r="D21" s="48">
        <v>42706</v>
      </c>
      <c r="E21" s="91">
        <v>42892</v>
      </c>
      <c r="F21" s="52">
        <v>14</v>
      </c>
      <c r="G21" s="60">
        <v>1</v>
      </c>
      <c r="H21" s="46">
        <f t="shared" si="13"/>
        <v>133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84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24">
      <c r="A22" s="70" t="str">
        <f t="shared" ca="1" si="12"/>
        <v>2.3</v>
      </c>
      <c r="B22" s="24" t="s">
        <v>29</v>
      </c>
      <c r="C22" s="25" t="s">
        <v>19</v>
      </c>
      <c r="D22" s="48">
        <v>42720</v>
      </c>
      <c r="E22" s="91">
        <v>42766</v>
      </c>
      <c r="F22" s="52">
        <v>14</v>
      </c>
      <c r="G22" s="60">
        <v>1</v>
      </c>
      <c r="H22" s="46">
        <f t="shared" si="13"/>
        <v>33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84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ht="21" customHeight="1">
      <c r="A23" s="70" t="str">
        <f t="shared" ca="1" si="12"/>
        <v>2.4</v>
      </c>
      <c r="B23" s="24" t="s">
        <v>30</v>
      </c>
      <c r="C23" s="25" t="s">
        <v>19</v>
      </c>
      <c r="D23" s="48">
        <v>42734</v>
      </c>
      <c r="E23" s="91">
        <v>42814</v>
      </c>
      <c r="F23" s="52">
        <v>32</v>
      </c>
      <c r="G23" s="60">
        <v>1</v>
      </c>
      <c r="H23" s="46">
        <f t="shared" si="13"/>
        <v>57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84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</row>
    <row r="24" spans="1:77" ht="21" customHeight="1">
      <c r="A24" s="70">
        <v>2.5</v>
      </c>
      <c r="B24" s="79" t="s">
        <v>31</v>
      </c>
      <c r="C24" s="25" t="s">
        <v>19</v>
      </c>
      <c r="D24" s="100">
        <v>42923</v>
      </c>
      <c r="E24" s="44">
        <f t="shared" ref="E24:E25" si="14">IF(F24=0,D24,D24+F24-1)</f>
        <v>42982</v>
      </c>
      <c r="F24" s="52">
        <v>60</v>
      </c>
      <c r="G24" s="60">
        <v>0</v>
      </c>
      <c r="H24" s="46">
        <f t="shared" si="13"/>
        <v>42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84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</row>
    <row r="25" spans="1:77" ht="21" customHeight="1">
      <c r="A25" s="70">
        <v>2.6</v>
      </c>
      <c r="B25" s="29" t="s">
        <v>32</v>
      </c>
      <c r="C25" s="25" t="s">
        <v>19</v>
      </c>
      <c r="D25" s="48">
        <f>E24+3</f>
        <v>42985</v>
      </c>
      <c r="E25" s="89">
        <f t="shared" si="14"/>
        <v>43024</v>
      </c>
      <c r="F25" s="52">
        <v>40</v>
      </c>
      <c r="G25" s="60">
        <v>0</v>
      </c>
      <c r="H25" s="46">
        <f t="shared" si="13"/>
        <v>28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84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>
      <c r="A26" s="69">
        <v>3</v>
      </c>
      <c r="B26" s="18" t="s">
        <v>33</v>
      </c>
      <c r="C26" s="19"/>
      <c r="D26" s="47"/>
      <c r="E26" s="20"/>
      <c r="F26" s="51"/>
      <c r="G26" s="21"/>
      <c r="H26" s="45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8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</row>
    <row r="27" spans="1:77">
      <c r="A27" s="70" t="str">
        <f t="shared" ref="A27:A31" ca="1" si="15">IF(ISERROR(VALUE(SUBSTITUTE(OFFSET(A27,-1,0,1,1),".",""))),"0.1",IF(ISERROR(FIND("`",SUBSTITUTE(OFFSET(A27,-1,0,1,1),".","`",1))),OFFSET(A27,-1,0,1,1)&amp;".1",LEFT(OFFSET(A27,-1,0,1,1),FIND("`",SUBSTITUTE(OFFSET(A27,-1,0,1,1),".","`",1)))&amp;IF(ISERROR(FIND("`",SUBSTITUTE(OFFSET(A27,-1,0,1,1),".","`",2))),VALUE(RIGHT(OFFSET(A27,-1,0,1,1),LEN(OFFSET(A27,-1,0,1,1))-FIND("`",SUBSTITUTE(OFFSET(A27,-1,0,1,1),".","`",1))))+1,VALUE(MID(OFFSET(A27,-1,0,1,1),FIND("`",SUBSTITUTE(OFFSET(A27,-1,0,1,1),".","`",1))+1,(FIND("`",SUBSTITUTE(OFFSET(A27,-1,0,1,1),".","`",2))-FIND("`",SUBSTITUTE(OFFSET(A27,-1,0,1,1),".","`",1))-1)))+1)))</f>
        <v>3.1</v>
      </c>
      <c r="B27" s="24" t="s">
        <v>34</v>
      </c>
      <c r="C27" s="25" t="s">
        <v>19</v>
      </c>
      <c r="D27" s="48">
        <f>$D$5</f>
        <v>42627</v>
      </c>
      <c r="E27" s="44">
        <f>IF(F27=0,D27,D27+F27-1)</f>
        <v>42640</v>
      </c>
      <c r="F27" s="52">
        <v>14</v>
      </c>
      <c r="G27" s="60">
        <v>1</v>
      </c>
      <c r="H27" s="46">
        <f t="shared" ref="H27:H30" si="16">IF(OR(E27=0,D27=0),0,NETWORKDAYS(D27,E27))</f>
        <v>10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84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>
      <c r="A28" s="70" t="str">
        <f t="shared" ca="1" si="15"/>
        <v>3.2</v>
      </c>
      <c r="B28" s="24" t="s">
        <v>35</v>
      </c>
      <c r="C28" s="25" t="s">
        <v>19</v>
      </c>
      <c r="D28" s="48">
        <v>42788</v>
      </c>
      <c r="E28" s="96">
        <v>42825</v>
      </c>
      <c r="F28" s="52">
        <v>9</v>
      </c>
      <c r="G28" s="60">
        <v>1</v>
      </c>
      <c r="H28" s="46">
        <f t="shared" si="16"/>
        <v>28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84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</row>
    <row r="29" spans="1:77">
      <c r="A29" s="70" t="str">
        <f t="shared" ca="1" si="15"/>
        <v>3.3</v>
      </c>
      <c r="B29" s="24" t="s">
        <v>36</v>
      </c>
      <c r="C29" s="25" t="s">
        <v>19</v>
      </c>
      <c r="D29" s="48">
        <v>42971</v>
      </c>
      <c r="E29" s="44">
        <f t="shared" ref="E29:E33" si="17">IF(F29=0,D29,D29+F29-1)</f>
        <v>42979</v>
      </c>
      <c r="F29" s="52">
        <v>9</v>
      </c>
      <c r="G29" s="60">
        <v>0</v>
      </c>
      <c r="H29" s="46">
        <f t="shared" si="16"/>
        <v>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84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</row>
    <row r="30" spans="1:77" hidden="1">
      <c r="A30" s="70" t="str">
        <f t="shared" ca="1" si="15"/>
        <v>3.4</v>
      </c>
      <c r="B30" s="24" t="s">
        <v>24</v>
      </c>
      <c r="C30" s="25"/>
      <c r="D30" s="48">
        <f t="shared" ref="D30" si="18">D29+1</f>
        <v>42972</v>
      </c>
      <c r="E30" s="44">
        <f t="shared" si="17"/>
        <v>42972</v>
      </c>
      <c r="F30" s="52">
        <v>1</v>
      </c>
      <c r="G30" s="60">
        <v>0</v>
      </c>
      <c r="H30" s="46">
        <f t="shared" si="16"/>
        <v>1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84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 hidden="1">
      <c r="A31" s="70" t="str">
        <f t="shared" ca="1" si="15"/>
        <v>3.5</v>
      </c>
      <c r="B31" s="29" t="s">
        <v>25</v>
      </c>
      <c r="C31" s="29"/>
      <c r="D31" s="30"/>
      <c r="E31" s="44">
        <f t="shared" si="17"/>
        <v>0</v>
      </c>
      <c r="F31" s="51"/>
      <c r="G31" s="21"/>
      <c r="H31" s="45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84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>
      <c r="A32" s="69" t="str">
        <f ca="1">IF(ISERROR(VALUE(SUBSTITUTE(OFFSET(A32,-1,0,1,1),".",""))),"1",IF(ISERROR(FIND("`",SUBSTITUTE(OFFSET(A32,-1,0,1,1),".","`",1))),TEXT(VALUE(OFFSET(A32,-1,0,1,1))+1,"#"),TEXT(VALUE(LEFT(OFFSET(A32,-1,0,1,1),FIND("`",SUBSTITUTE(OFFSET(A32,-1,0,1,1),".","`",1))-1))+1,"#")))</f>
        <v>4</v>
      </c>
      <c r="B32" s="18" t="s">
        <v>37</v>
      </c>
      <c r="C32" s="19"/>
      <c r="D32" s="47"/>
      <c r="E32" s="44"/>
      <c r="F32" s="51"/>
      <c r="G32" s="21"/>
      <c r="H32" s="45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8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</row>
    <row r="33" spans="1:77">
      <c r="A33" s="70" t="str">
        <f t="shared" ref="A33:A58" ca="1" si="19">IF(ISERROR(VALUE(SUBSTITUTE(OFFSET(A33,-1,0,1,1),".",""))),"0.1",IF(ISERROR(FIND("`",SUBSTITUTE(OFFSET(A33,-1,0,1,1),".","`",1))),OFFSET(A33,-1,0,1,1)&amp;".1",LEFT(OFFSET(A33,-1,0,1,1),FIND("`",SUBSTITUTE(OFFSET(A33,-1,0,1,1),".","`",1)))&amp;IF(ISERROR(FIND("`",SUBSTITUTE(OFFSET(A33,-1,0,1,1),".","`",2))),VALUE(RIGHT(OFFSET(A33,-1,0,1,1),LEN(OFFSET(A33,-1,0,1,1))-FIND("`",SUBSTITUTE(OFFSET(A33,-1,0,1,1),".","`",1))))+1,VALUE(MID(OFFSET(A33,-1,0,1,1),FIND("`",SUBSTITUTE(OFFSET(A33,-1,0,1,1),".","`",1))+1,(FIND("`",SUBSTITUTE(OFFSET(A33,-1,0,1,1),".","`",2))-FIND("`",SUBSTITUTE(OFFSET(A33,-1,0,1,1),".","`",1))-1)))+1)))</f>
        <v>4.1</v>
      </c>
      <c r="B33" s="24" t="s">
        <v>38</v>
      </c>
      <c r="C33" s="25" t="s">
        <v>19</v>
      </c>
      <c r="D33" s="48">
        <f>$D$5</f>
        <v>42627</v>
      </c>
      <c r="E33" s="44">
        <f t="shared" si="17"/>
        <v>42664</v>
      </c>
      <c r="F33" s="52">
        <v>38</v>
      </c>
      <c r="G33" s="60">
        <v>1</v>
      </c>
      <c r="H33" s="46">
        <f t="shared" ref="H33:H56" si="20">IF(OR(E33=0,D33=0),0,NETWORKDAYS(D33,E33))</f>
        <v>28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84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</row>
    <row r="34" spans="1:77" ht="24">
      <c r="A34" s="70" t="str">
        <f t="shared" ca="1" si="19"/>
        <v>4.2</v>
      </c>
      <c r="B34" s="24" t="s">
        <v>39</v>
      </c>
      <c r="C34" s="25" t="s">
        <v>19</v>
      </c>
      <c r="D34" s="48">
        <f>E33+3</f>
        <v>42667</v>
      </c>
      <c r="E34" s="44">
        <v>42731</v>
      </c>
      <c r="F34" s="52">
        <v>71</v>
      </c>
      <c r="G34" s="60">
        <v>1</v>
      </c>
      <c r="H34" s="46">
        <f t="shared" si="20"/>
        <v>47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84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</row>
    <row r="35" spans="1:77">
      <c r="A35" s="70" t="str">
        <f t="shared" ca="1" si="19"/>
        <v>4.3</v>
      </c>
      <c r="B35" s="24" t="s">
        <v>40</v>
      </c>
      <c r="C35" s="25" t="s">
        <v>19</v>
      </c>
      <c r="D35" s="48">
        <f>E34+1</f>
        <v>42732</v>
      </c>
      <c r="E35" s="44">
        <v>42839</v>
      </c>
      <c r="F35" s="52">
        <v>91</v>
      </c>
      <c r="G35" s="60">
        <v>1</v>
      </c>
      <c r="H35" s="46">
        <f t="shared" si="20"/>
        <v>78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84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</row>
    <row r="36" spans="1:77" ht="24">
      <c r="A36" s="70" t="str">
        <f t="shared" ca="1" si="19"/>
        <v>4.4</v>
      </c>
      <c r="B36" s="24" t="s">
        <v>41</v>
      </c>
      <c r="C36" s="25" t="s">
        <v>19</v>
      </c>
      <c r="D36" s="48">
        <f>E35+1</f>
        <v>42840</v>
      </c>
      <c r="E36" s="44">
        <v>42919</v>
      </c>
      <c r="F36" s="52">
        <v>91</v>
      </c>
      <c r="G36" s="60">
        <v>1</v>
      </c>
      <c r="H36" s="46">
        <f t="shared" si="20"/>
        <v>56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84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</row>
    <row r="37" spans="1:77" s="88" customFormat="1">
      <c r="A37" s="71">
        <v>5</v>
      </c>
      <c r="B37" s="31" t="s">
        <v>42</v>
      </c>
      <c r="C37" s="25"/>
      <c r="D37" s="49"/>
      <c r="E37" s="44"/>
      <c r="F37" s="53"/>
      <c r="G37" s="61"/>
      <c r="H37" s="46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84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</row>
    <row r="38" spans="1:77" s="88" customFormat="1">
      <c r="A38" s="70">
        <v>5.0999999999999996</v>
      </c>
      <c r="B38" s="24" t="s">
        <v>43</v>
      </c>
      <c r="C38" s="25" t="s">
        <v>19</v>
      </c>
      <c r="D38" s="97">
        <f>D5</f>
        <v>42627</v>
      </c>
      <c r="E38" s="98">
        <v>42656</v>
      </c>
      <c r="F38" s="99">
        <v>139</v>
      </c>
      <c r="G38" s="61">
        <v>1</v>
      </c>
      <c r="H38" s="46">
        <f t="shared" si="20"/>
        <v>22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84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</row>
    <row r="39" spans="1:77" s="88" customFormat="1">
      <c r="A39" s="70">
        <v>5.2</v>
      </c>
      <c r="B39" s="24" t="s">
        <v>44</v>
      </c>
      <c r="C39" s="25" t="s">
        <v>19</v>
      </c>
      <c r="D39" s="95">
        <f>D5</f>
        <v>42627</v>
      </c>
      <c r="E39" s="91">
        <v>42783</v>
      </c>
      <c r="F39" s="53">
        <v>139</v>
      </c>
      <c r="G39" s="61">
        <v>1</v>
      </c>
      <c r="H39" s="46">
        <f t="shared" si="20"/>
        <v>113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84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</row>
    <row r="40" spans="1:77" s="88" customFormat="1">
      <c r="A40" s="70">
        <v>5.3</v>
      </c>
      <c r="B40" s="24" t="s">
        <v>45</v>
      </c>
      <c r="C40" s="25" t="s">
        <v>19</v>
      </c>
      <c r="D40" s="95">
        <v>42783</v>
      </c>
      <c r="E40" s="91">
        <v>42807</v>
      </c>
      <c r="F40" s="53">
        <v>139</v>
      </c>
      <c r="G40" s="61">
        <v>1</v>
      </c>
      <c r="H40" s="46">
        <f t="shared" si="20"/>
        <v>17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84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</row>
    <row r="41" spans="1:77" s="88" customFormat="1">
      <c r="A41" s="70" t="s">
        <v>46</v>
      </c>
      <c r="B41" s="24" t="s">
        <v>47</v>
      </c>
      <c r="C41" s="78" t="s">
        <v>22</v>
      </c>
      <c r="D41" s="95">
        <v>42783</v>
      </c>
      <c r="E41" s="91">
        <v>42835</v>
      </c>
      <c r="F41" s="53">
        <v>7</v>
      </c>
      <c r="G41" s="61">
        <v>1</v>
      </c>
      <c r="H41" s="46">
        <f>IF(OR(E41=0,D41=0),0,NETWORKDAYS(D41,E41))</f>
        <v>37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84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</row>
    <row r="42" spans="1:77" s="88" customFormat="1">
      <c r="A42" s="70" t="s">
        <v>48</v>
      </c>
      <c r="B42" s="24" t="s">
        <v>49</v>
      </c>
      <c r="C42" s="78" t="s">
        <v>19</v>
      </c>
      <c r="D42" s="95">
        <v>42795</v>
      </c>
      <c r="E42" s="91">
        <v>42845</v>
      </c>
      <c r="F42" s="53"/>
      <c r="G42" s="61"/>
      <c r="H42" s="46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84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</row>
    <row r="43" spans="1:77" s="88" customFormat="1">
      <c r="A43" s="87" t="s">
        <v>50</v>
      </c>
      <c r="B43" s="24" t="s">
        <v>51</v>
      </c>
      <c r="C43" s="78" t="s">
        <v>19</v>
      </c>
      <c r="D43" s="95">
        <v>42835</v>
      </c>
      <c r="E43" s="91">
        <v>42873</v>
      </c>
      <c r="F43" s="53"/>
      <c r="G43" s="61"/>
      <c r="H43" s="46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84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</row>
    <row r="44" spans="1:77" s="88" customFormat="1">
      <c r="A44" s="88" t="s">
        <v>52</v>
      </c>
      <c r="B44" s="24" t="s">
        <v>53</v>
      </c>
      <c r="C44" s="78" t="s">
        <v>19</v>
      </c>
      <c r="D44" s="95">
        <v>42873</v>
      </c>
      <c r="E44" s="91">
        <v>42901</v>
      </c>
      <c r="F44" s="53">
        <v>30</v>
      </c>
      <c r="G44" s="61">
        <v>1</v>
      </c>
      <c r="H44" s="46">
        <f>IF(OR(E44=0,D44=0),0,NETWORKDAYS(D44,E44))</f>
        <v>21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84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</row>
    <row r="45" spans="1:77" s="88" customFormat="1">
      <c r="A45" s="70">
        <v>5.4</v>
      </c>
      <c r="B45" s="24" t="s">
        <v>54</v>
      </c>
      <c r="C45" s="25" t="s">
        <v>19</v>
      </c>
      <c r="D45" s="95">
        <v>42905</v>
      </c>
      <c r="E45" s="91">
        <v>42916</v>
      </c>
      <c r="F45" s="53">
        <v>60</v>
      </c>
      <c r="G45" s="61">
        <v>0</v>
      </c>
      <c r="H45" s="46">
        <f t="shared" si="20"/>
        <v>10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84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</row>
    <row r="46" spans="1:77" s="88" customFormat="1">
      <c r="A46" s="70" t="s">
        <v>55</v>
      </c>
      <c r="B46" s="24" t="s">
        <v>56</v>
      </c>
      <c r="C46" s="25" t="s">
        <v>19</v>
      </c>
      <c r="D46" s="97">
        <v>42845</v>
      </c>
      <c r="E46" s="98">
        <v>42872</v>
      </c>
      <c r="F46" s="99">
        <v>30</v>
      </c>
      <c r="G46" s="61">
        <v>1</v>
      </c>
      <c r="H46" s="46">
        <f t="shared" si="20"/>
        <v>20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84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</row>
    <row r="47" spans="1:77" s="88" customFormat="1">
      <c r="A47" s="70" t="s">
        <v>57</v>
      </c>
      <c r="B47" s="24" t="s">
        <v>58</v>
      </c>
      <c r="C47" s="25" t="s">
        <v>19</v>
      </c>
      <c r="D47" s="95">
        <v>42878</v>
      </c>
      <c r="E47" s="91">
        <v>42902</v>
      </c>
      <c r="F47" s="53">
        <v>45</v>
      </c>
      <c r="G47" s="61">
        <v>0.9</v>
      </c>
      <c r="H47" s="46">
        <f t="shared" si="20"/>
        <v>19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84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</row>
    <row r="48" spans="1:77" s="88" customFormat="1">
      <c r="A48" s="70" t="s">
        <v>59</v>
      </c>
      <c r="B48" s="24" t="s">
        <v>60</v>
      </c>
      <c r="C48" s="25" t="s">
        <v>19</v>
      </c>
      <c r="D48" s="95">
        <v>42905</v>
      </c>
      <c r="E48" s="91">
        <v>42919</v>
      </c>
      <c r="F48" s="53">
        <v>60</v>
      </c>
      <c r="G48" s="61">
        <v>1</v>
      </c>
      <c r="H48" s="46">
        <f t="shared" si="20"/>
        <v>11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84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</row>
    <row r="49" spans="1:77" s="88" customFormat="1">
      <c r="A49" s="70" t="s">
        <v>61</v>
      </c>
      <c r="B49" s="24" t="s">
        <v>62</v>
      </c>
      <c r="C49" s="25" t="s">
        <v>19</v>
      </c>
      <c r="D49" s="95">
        <v>42919</v>
      </c>
      <c r="E49" s="91">
        <v>42923</v>
      </c>
      <c r="F49" s="53">
        <v>60</v>
      </c>
      <c r="G49" s="61">
        <v>0</v>
      </c>
      <c r="H49" s="46">
        <f t="shared" si="20"/>
        <v>5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84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</row>
    <row r="50" spans="1:77" s="82" customFormat="1">
      <c r="A50" s="70">
        <v>5.5</v>
      </c>
      <c r="B50" s="24" t="s">
        <v>63</v>
      </c>
      <c r="C50" s="25" t="s">
        <v>19</v>
      </c>
      <c r="D50" s="97">
        <f>D5</f>
        <v>42627</v>
      </c>
      <c r="E50" s="98">
        <v>42872</v>
      </c>
      <c r="F50" s="99">
        <v>139</v>
      </c>
      <c r="G50" s="61">
        <v>1</v>
      </c>
      <c r="H50" s="46">
        <f t="shared" si="20"/>
        <v>176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5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</row>
    <row r="51" spans="1:77" s="82" customFormat="1">
      <c r="A51" s="70">
        <v>5.6</v>
      </c>
      <c r="B51" s="24" t="s">
        <v>64</v>
      </c>
      <c r="C51" s="25" t="s">
        <v>19</v>
      </c>
      <c r="D51" s="95">
        <v>42801</v>
      </c>
      <c r="E51" s="91">
        <v>42842</v>
      </c>
      <c r="F51" s="53">
        <v>139</v>
      </c>
      <c r="G51" s="61">
        <v>1</v>
      </c>
      <c r="H51" s="46">
        <f t="shared" si="20"/>
        <v>30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5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</row>
    <row r="52" spans="1:77">
      <c r="A52" s="71">
        <v>6</v>
      </c>
      <c r="B52" s="31" t="s">
        <v>65</v>
      </c>
      <c r="C52" s="25"/>
      <c r="D52" s="49"/>
      <c r="E52" s="44"/>
      <c r="F52" s="53"/>
      <c r="G52" s="61"/>
      <c r="H52" s="46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84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</row>
    <row r="53" spans="1:77">
      <c r="A53" s="70">
        <v>6.1</v>
      </c>
      <c r="B53" s="24" t="s">
        <v>66</v>
      </c>
      <c r="C53" s="25" t="s">
        <v>19</v>
      </c>
      <c r="D53" s="50">
        <v>42801</v>
      </c>
      <c r="E53" s="44">
        <v>42895</v>
      </c>
      <c r="F53" s="52">
        <v>43</v>
      </c>
      <c r="G53" s="60">
        <v>1</v>
      </c>
      <c r="H53" s="46">
        <f t="shared" si="20"/>
        <v>69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84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</row>
    <row r="54" spans="1:77">
      <c r="A54" s="70">
        <v>6.2</v>
      </c>
      <c r="B54" s="24" t="s">
        <v>67</v>
      </c>
      <c r="C54" s="78" t="s">
        <v>22</v>
      </c>
      <c r="D54" s="50">
        <f>E53</f>
        <v>42895</v>
      </c>
      <c r="E54" s="44">
        <f t="shared" ref="E54" si="21">IF(F54=0,D54,D54+F54-1)</f>
        <v>42908</v>
      </c>
      <c r="F54" s="52">
        <v>14</v>
      </c>
      <c r="G54" s="60">
        <v>0</v>
      </c>
      <c r="H54" s="46">
        <f t="shared" si="20"/>
        <v>10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84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</row>
    <row r="55" spans="1:77">
      <c r="A55" s="71">
        <v>7</v>
      </c>
      <c r="B55" s="31" t="s">
        <v>68</v>
      </c>
      <c r="C55" s="25"/>
      <c r="D55" s="49"/>
      <c r="E55" s="44"/>
      <c r="F55" s="53"/>
      <c r="G55" s="61"/>
      <c r="H55" s="46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84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</row>
    <row r="56" spans="1:77">
      <c r="A56" s="70">
        <v>7.1</v>
      </c>
      <c r="B56" s="24" t="s">
        <v>69</v>
      </c>
      <c r="C56" s="25" t="s">
        <v>19</v>
      </c>
      <c r="D56" s="49">
        <v>42627</v>
      </c>
      <c r="E56" s="44">
        <v>42911</v>
      </c>
      <c r="F56" s="53">
        <v>90</v>
      </c>
      <c r="G56" s="61">
        <v>0.5</v>
      </c>
      <c r="H56" s="46">
        <f t="shared" si="20"/>
        <v>203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84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</row>
    <row r="57" spans="1:77" hidden="1">
      <c r="A57" s="70"/>
      <c r="B57" s="24"/>
      <c r="C57" s="25"/>
      <c r="D57" s="33">
        <f t="shared" ref="D57:D73" si="22">D52+5</f>
        <v>5</v>
      </c>
      <c r="E57" s="32"/>
      <c r="F57" s="54"/>
      <c r="G57" s="62"/>
      <c r="H57" s="59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84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</row>
    <row r="58" spans="1:77" hidden="1">
      <c r="A58" s="70" t="str">
        <f t="shared" ca="1" si="19"/>
        <v>0.1</v>
      </c>
      <c r="B58" s="29" t="s">
        <v>25</v>
      </c>
      <c r="C58" s="29"/>
      <c r="D58" s="33">
        <f t="shared" si="22"/>
        <v>42806</v>
      </c>
      <c r="E58" s="30"/>
      <c r="F58" s="51"/>
      <c r="G58" s="21"/>
      <c r="H58" s="45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84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</row>
    <row r="59" spans="1:77" hidden="1">
      <c r="A59" s="70"/>
      <c r="B59" s="29"/>
      <c r="C59" s="29"/>
      <c r="D59" s="33">
        <f t="shared" si="22"/>
        <v>42900</v>
      </c>
      <c r="E59" s="30"/>
      <c r="F59" s="51"/>
      <c r="G59" s="21"/>
      <c r="H59" s="45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3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</row>
    <row r="60" spans="1:77" hidden="1">
      <c r="A60" s="70"/>
      <c r="B60" s="29"/>
      <c r="C60" s="29"/>
      <c r="D60" s="33">
        <f t="shared" si="22"/>
        <v>5</v>
      </c>
      <c r="E60" s="30"/>
      <c r="F60" s="51"/>
      <c r="G60" s="21"/>
      <c r="H60" s="45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3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</row>
    <row r="61" spans="1:77" hidden="1">
      <c r="A61" s="111" t="s">
        <v>70</v>
      </c>
      <c r="B61" s="112"/>
      <c r="C61" s="63"/>
      <c r="D61" s="33">
        <f t="shared" si="22"/>
        <v>42632</v>
      </c>
      <c r="E61" s="35"/>
      <c r="F61" s="55"/>
      <c r="G61" s="55"/>
      <c r="H61" s="36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86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</row>
    <row r="62" spans="1:77" hidden="1">
      <c r="A62" s="72" t="s">
        <v>71</v>
      </c>
      <c r="B62" s="64"/>
      <c r="C62" s="64"/>
      <c r="D62" s="33">
        <f t="shared" si="22"/>
        <v>10</v>
      </c>
      <c r="E62" s="38"/>
      <c r="F62" s="56"/>
      <c r="G62" s="56"/>
      <c r="H62" s="39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86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</row>
    <row r="63" spans="1:77" hidden="1">
      <c r="A63" s="73" t="s">
        <v>72</v>
      </c>
      <c r="B63" s="65"/>
      <c r="C63" s="65"/>
      <c r="D63" s="33">
        <f t="shared" si="22"/>
        <v>42811</v>
      </c>
      <c r="E63" s="41"/>
      <c r="F63" s="57"/>
      <c r="G63" s="57"/>
      <c r="H63" s="4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3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</row>
    <row r="64" spans="1:77" hidden="1">
      <c r="A64" s="70" t="str">
        <f ca="1">IF(ISERROR(VALUE(SUBSTITUTE(OFFSET(A64,-1,0,1,1),".",""))),"1",IF(ISERROR(FIND("`",SUBSTITUTE(OFFSET(A64,-1,0,1,1),".","`",1))),TEXT(VALUE(OFFSET(A64,-1,0,1,1))+1,"#"),TEXT(VALUE(LEFT(OFFSET(A64,-1,0,1,1),FIND("`",SUBSTITUTE(OFFSET(A64,-1,0,1,1),".","`",1))-1))+1,"#")))</f>
        <v>1</v>
      </c>
      <c r="B64" s="66" t="s">
        <v>73</v>
      </c>
      <c r="C64" s="66"/>
      <c r="D64" s="33">
        <f t="shared" si="22"/>
        <v>42905</v>
      </c>
      <c r="E64" s="27"/>
      <c r="F64" s="53"/>
      <c r="G64" s="61"/>
      <c r="H64" s="46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3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</row>
    <row r="65" spans="1:77" hidden="1">
      <c r="A65" s="70" t="str">
        <f ca="1">IF(ISERROR(VALUE(SUBSTITUTE(OFFSET(A65,-1,0,1,1),".",""))),"0.1",IF(ISERROR(FIND("`",SUBSTITUTE(OFFSET(A65,-1,0,1,1),".","`",1))),OFFSET(A65,-1,0,1,1)&amp;".1",LEFT(OFFSET(A65,-1,0,1,1),FIND("`",SUBSTITUTE(OFFSET(A65,-1,0,1,1),".","`",1)))&amp;IF(ISERROR(FIND("`",SUBSTITUTE(OFFSET(A65,-1,0,1,1),".","`",2))),VALUE(RIGHT(OFFSET(A65,-1,0,1,1),LEN(OFFSET(A65,-1,0,1,1))-FIND("`",SUBSTITUTE(OFFSET(A65,-1,0,1,1),".","`",1))))+1,VALUE(MID(OFFSET(A65,-1,0,1,1),FIND("`",SUBSTITUTE(OFFSET(A65,-1,0,1,1),".","`",1))+1,(FIND("`",SUBSTITUTE(OFFSET(A65,-1,0,1,1),".","`",2))-FIND("`",SUBSTITUTE(OFFSET(A65,-1,0,1,1),".","`",1))-1)))+1)))</f>
        <v>1.1</v>
      </c>
      <c r="B65" s="67" t="s">
        <v>74</v>
      </c>
      <c r="C65" s="67"/>
      <c r="D65" s="33">
        <f t="shared" si="22"/>
        <v>10</v>
      </c>
      <c r="E65" s="27"/>
      <c r="F65" s="53"/>
      <c r="G65" s="61"/>
      <c r="H65" s="46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3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</row>
    <row r="66" spans="1:77" hidden="1">
      <c r="A66" s="70" t="str">
        <f ca="1">IF(ISERROR(VALUE(SUBSTITUTE(OFFSET(A66,-1,0,1,1),".",""))),"0.0.1",IF(ISERROR(FIND("`",SUBSTITUTE(OFFSET(A66,-1,0,1,1),".","`",2))),OFFSET(A66,-1,0,1,1)&amp;".1",LEFT(OFFSET(A66,-1,0,1,1),FIND("`",SUBSTITUTE(OFFSET(A66,-1,0,1,1),".","`",2)))&amp;IF(ISERROR(FIND("`",SUBSTITUTE(OFFSET(A66,-1,0,1,1),".","`",3))),VALUE(RIGHT(OFFSET(A66,-1,0,1,1),LEN(OFFSET(A66,-1,0,1,1))-FIND("`",SUBSTITUTE(OFFSET(A66,-1,0,1,1),".","`",2))))+1,VALUE(MID(OFFSET(A66,-1,0,1,1),FIND("`",SUBSTITUTE(OFFSET(A66,-1,0,1,1),".","`",2))+1,(FIND("`",SUBSTITUTE(OFFSET(A66,-1,0,1,1),".","`",3))-FIND("`",SUBSTITUTE(OFFSET(A66,-1,0,1,1),".","`",2))-1)))+1)))</f>
        <v>1.1.1</v>
      </c>
      <c r="B66" s="74" t="s">
        <v>75</v>
      </c>
      <c r="C66" s="67"/>
      <c r="D66" s="33">
        <f t="shared" si="22"/>
        <v>42637</v>
      </c>
      <c r="E66" s="27"/>
      <c r="F66" s="53"/>
      <c r="G66" s="61"/>
      <c r="H66" s="46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3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</row>
    <row r="67" spans="1:77" hidden="1">
      <c r="A67" s="70" t="str">
        <f ca="1">IF(ISERROR(VALUE(SUBSTITUTE(OFFSET(A67,-1,0,1,1),".",""))),"0.0.0.1",IF(ISERROR(FIND("`",SUBSTITUTE(OFFSET(A67,-1,0,1,1),".","`",3))),OFFSET(A67,-1,0,1,1)&amp;".1",LEFT(OFFSET(A67,-1,0,1,1),FIND("`",SUBSTITUTE(OFFSET(A67,-1,0,1,1),".","`",3)))&amp;IF(ISERROR(FIND("`",SUBSTITUTE(OFFSET(A67,-1,0,1,1),".","`",4))),VALUE(RIGHT(OFFSET(A67,-1,0,1,1),LEN(OFFSET(A67,-1,0,1,1))-FIND("`",SUBSTITUTE(OFFSET(A67,-1,0,1,1),".","`",3))))+1,VALUE(MID(OFFSET(A67,-1,0,1,1),FIND("`",SUBSTITUTE(OFFSET(A67,-1,0,1,1),".","`",3))+1,(FIND("`",SUBSTITUTE(OFFSET(A67,-1,0,1,1),".","`",4))-FIND("`",SUBSTITUTE(OFFSET(A67,-1,0,1,1),".","`",3))-1)))+1)))</f>
        <v>1.1.1.1</v>
      </c>
      <c r="B67" s="74" t="s">
        <v>76</v>
      </c>
      <c r="C67" s="67"/>
      <c r="D67" s="33">
        <f t="shared" si="22"/>
        <v>15</v>
      </c>
      <c r="E67" s="27"/>
      <c r="F67" s="53"/>
      <c r="G67" s="61"/>
      <c r="H67" s="46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3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</row>
    <row r="68" spans="1:77" hidden="1">
      <c r="A68" s="73" t="s">
        <v>77</v>
      </c>
      <c r="B68" s="65"/>
      <c r="C68" s="65"/>
      <c r="D68" s="33">
        <f t="shared" si="22"/>
        <v>42816</v>
      </c>
      <c r="E68" s="41"/>
      <c r="F68" s="57"/>
      <c r="G68" s="57"/>
      <c r="H68" s="4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3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</row>
    <row r="69" spans="1:77" hidden="1">
      <c r="A69" s="70" t="str">
        <f ca="1">IF(ISERROR(VALUE(SUBSTITUTE(OFFSET(A69,-1,0,1,1),".",""))),"1",IF(ISERROR(FIND("`",SUBSTITUTE(OFFSET(A69,-1,0,1,1),".","`",1))),TEXT(VALUE(OFFSET(A69,-1,0,1,1))+1,"#"),TEXT(VALUE(LEFT(OFFSET(A69,-1,0,1,1),FIND("`",SUBSTITUTE(OFFSET(A69,-1,0,1,1),".","`",1))-1))+1,"#")))</f>
        <v>1</v>
      </c>
      <c r="B69" s="68" t="s">
        <v>78</v>
      </c>
      <c r="C69" s="68"/>
      <c r="D69" s="33">
        <f t="shared" si="22"/>
        <v>42910</v>
      </c>
      <c r="E69" s="43">
        <f>MAX(E70:E72)</f>
        <v>42642</v>
      </c>
      <c r="F69" s="53">
        <f>IF(OR(E69=0,D69=0),0,E69-D69+1)</f>
        <v>-267</v>
      </c>
      <c r="G69" s="61"/>
      <c r="H69" s="46">
        <f>IF(OR(E69=0,D69=0),0,NETWORKDAYS(D69,E69))</f>
        <v>-192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3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</row>
    <row r="70" spans="1:77" hidden="1">
      <c r="A70" s="75" t="s">
        <v>79</v>
      </c>
      <c r="B70" s="68" t="s">
        <v>80</v>
      </c>
      <c r="C70" s="68"/>
      <c r="D70" s="33">
        <f t="shared" si="22"/>
        <v>15</v>
      </c>
      <c r="E70" s="26">
        <v>42064</v>
      </c>
      <c r="F70" s="53"/>
      <c r="G70" s="61"/>
      <c r="H70" s="46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3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</row>
    <row r="71" spans="1:77" hidden="1">
      <c r="A71" s="70" t="str">
        <f ca="1">IF(ISERROR(VALUE(SUBSTITUTE(OFFSET(A71,-1,0,1,1),".",""))),"0.1",IF(ISERROR(FIND("`",SUBSTITUTE(OFFSET(A71,-1,0,1,1),".","`",1))),OFFSET(A71,-1,0,1,1)&amp;".1",LEFT(OFFSET(A71,-1,0,1,1),FIND("`",SUBSTITUTE(OFFSET(A71,-1,0,1,1),".","`",1)))&amp;IF(ISERROR(FIND("`",SUBSTITUTE(OFFSET(A71,-1,0,1,1),".","`",2))),VALUE(RIGHT(OFFSET(A71,-1,0,1,1),LEN(OFFSET(A71,-1,0,1,1))-FIND("`",SUBSTITUTE(OFFSET(A71,-1,0,1,1),".","`",1))))+1,VALUE(MID(OFFSET(A71,-1,0,1,1),FIND("`",SUBSTITUTE(OFFSET(A71,-1,0,1,1),".","`",1))+1,(FIND("`",SUBSTITUTE(OFFSET(A71,-1,0,1,1),".","`",2))-FIND("`",SUBSTITUTE(OFFSET(A71,-1,0,1,1),".","`",1))-1)))+1)))</f>
        <v>2.1</v>
      </c>
      <c r="B71" s="67" t="s">
        <v>81</v>
      </c>
      <c r="C71" s="67"/>
      <c r="D71" s="33">
        <f t="shared" si="22"/>
        <v>42642</v>
      </c>
      <c r="E71" s="27">
        <f>IF(F71=0,D71,D71+F71-1)</f>
        <v>42642</v>
      </c>
      <c r="F71" s="52"/>
      <c r="G71" s="60"/>
      <c r="H71" s="46">
        <f>IF(OR(E71=0,D71=0),0,NETWORKDAYS(D71,E71))</f>
        <v>1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3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</row>
    <row r="72" spans="1:77" hidden="1">
      <c r="A72" s="70" t="str">
        <f ca="1">IF(ISERROR(VALUE(SUBSTITUTE(OFFSET(A72,-1,0,1,1),".",""))),"0.1",IF(ISERROR(FIND("`",SUBSTITUTE(OFFSET(A72,-1,0,1,1),".","`",1))),OFFSET(A72,-1,0,1,1)&amp;".1",LEFT(OFFSET(A72,-1,0,1,1),FIND("`",SUBSTITUTE(OFFSET(A72,-1,0,1,1),".","`",1)))&amp;IF(ISERROR(FIND("`",SUBSTITUTE(OFFSET(A72,-1,0,1,1),".","`",2))),VALUE(RIGHT(OFFSET(A72,-1,0,1,1),LEN(OFFSET(A72,-1,0,1,1))-FIND("`",SUBSTITUTE(OFFSET(A72,-1,0,1,1),".","`",1))))+1,VALUE(MID(OFFSET(A72,-1,0,1,1),FIND("`",SUBSTITUTE(OFFSET(A72,-1,0,1,1),".","`",1))+1,(FIND("`",SUBSTITUTE(OFFSET(A72,-1,0,1,1),".","`",2))-FIND("`",SUBSTITUTE(OFFSET(A72,-1,0,1,1),".","`",1))-1)))+1)))</f>
        <v>2.2</v>
      </c>
      <c r="B72" s="67" t="s">
        <v>82</v>
      </c>
      <c r="C72" s="67"/>
      <c r="D72" s="33">
        <f t="shared" si="22"/>
        <v>20</v>
      </c>
      <c r="E72" s="26"/>
      <c r="F72" s="53">
        <f>IF(OR(E72=0,D72=0),0,E72-D72+1)</f>
        <v>0</v>
      </c>
      <c r="G72" s="60"/>
      <c r="H72" s="46">
        <f>IF(OR(E72=0,D72=0),0,NETWORKDAYS(D72,E72))</f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3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</row>
    <row r="73" spans="1:77" hidden="1">
      <c r="A73" s="76"/>
      <c r="B73" s="58"/>
      <c r="C73" s="58"/>
      <c r="D73" s="33">
        <f t="shared" si="22"/>
        <v>42821</v>
      </c>
      <c r="E73" s="3"/>
      <c r="F73" s="58"/>
      <c r="G73" s="58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</row>
    <row r="74" spans="1:77">
      <c r="A74" s="71">
        <v>8</v>
      </c>
      <c r="B74" s="31" t="s">
        <v>83</v>
      </c>
      <c r="C74" s="25"/>
      <c r="D74" s="49"/>
      <c r="E74" s="44"/>
      <c r="F74" s="53"/>
      <c r="G74" s="61"/>
      <c r="H74" s="46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84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</row>
    <row r="75" spans="1:77">
      <c r="A75" s="70">
        <v>6.1</v>
      </c>
      <c r="B75" s="24" t="s">
        <v>84</v>
      </c>
      <c r="C75" s="25" t="s">
        <v>85</v>
      </c>
      <c r="D75" s="50">
        <v>42793</v>
      </c>
      <c r="E75" s="44">
        <v>42795</v>
      </c>
      <c r="F75" s="52">
        <v>7</v>
      </c>
      <c r="G75" s="60">
        <v>1</v>
      </c>
      <c r="H75" s="46">
        <f t="shared" ref="H75:H78" si="23">IF(OR(E75=0,D75=0),0,NETWORKDAYS(D75,E75))</f>
        <v>3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84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</row>
    <row r="76" spans="1:77">
      <c r="A76" s="70">
        <v>6.2</v>
      </c>
      <c r="B76" s="24" t="s">
        <v>86</v>
      </c>
      <c r="C76" s="25" t="s">
        <v>85</v>
      </c>
      <c r="D76" s="50">
        <v>42872</v>
      </c>
      <c r="E76" s="44">
        <v>42888</v>
      </c>
      <c r="F76" s="52">
        <v>20</v>
      </c>
      <c r="G76" s="60">
        <v>0</v>
      </c>
      <c r="H76" s="46">
        <f t="shared" si="23"/>
        <v>13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84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</row>
    <row r="77" spans="1:77">
      <c r="A77" s="70">
        <v>6.2</v>
      </c>
      <c r="B77" s="24" t="s">
        <v>87</v>
      </c>
      <c r="C77" s="78" t="s">
        <v>85</v>
      </c>
      <c r="D77" s="50">
        <f>E25+17</f>
        <v>43041</v>
      </c>
      <c r="E77" s="44">
        <f t="shared" ref="E77" si="24">IF(F77=0,D77,D77+F77-1)</f>
        <v>43045</v>
      </c>
      <c r="F77" s="52">
        <v>5</v>
      </c>
      <c r="G77" s="60">
        <v>0</v>
      </c>
      <c r="H77" s="46">
        <f t="shared" ref="H77" si="25">IF(OR(E77=0,D77=0),0,NETWORKDAYS(D77,E77))</f>
        <v>3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84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</row>
    <row r="78" spans="1:77">
      <c r="A78" s="70">
        <v>6.3</v>
      </c>
      <c r="B78" s="24" t="s">
        <v>86</v>
      </c>
      <c r="C78" s="78" t="s">
        <v>85</v>
      </c>
      <c r="D78" s="50">
        <f>E77+3</f>
        <v>43048</v>
      </c>
      <c r="E78" s="44">
        <f t="shared" ref="E78" si="26">IF(F78=0,D78,D78+F78-1)</f>
        <v>43065</v>
      </c>
      <c r="F78" s="52">
        <v>18</v>
      </c>
      <c r="G78" s="60">
        <v>0</v>
      </c>
      <c r="H78" s="46">
        <f t="shared" si="23"/>
        <v>12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84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</row>
  </sheetData>
  <sheetProtection selectLockedCells="1"/>
  <protectedRanges>
    <protectedRange sqref="F9:G78" name="Range3"/>
    <protectedRange sqref="D9:D78" name="Range2"/>
    <protectedRange sqref="A45:A78 A9:A43 B9:C78" name="Range1"/>
  </protectedRanges>
  <mergeCells count="26">
    <mergeCell ref="AR7:AX7"/>
    <mergeCell ref="AY7:BE7"/>
    <mergeCell ref="BF7:BL7"/>
    <mergeCell ref="A61:B61"/>
    <mergeCell ref="AD6:AJ6"/>
    <mergeCell ref="AK6:AQ6"/>
    <mergeCell ref="AR6:AX6"/>
    <mergeCell ref="AY6:BE6"/>
    <mergeCell ref="BF6:BL6"/>
    <mergeCell ref="I7:O7"/>
    <mergeCell ref="P7:V7"/>
    <mergeCell ref="W7:AC7"/>
    <mergeCell ref="AD7:AJ7"/>
    <mergeCell ref="AK7:AQ7"/>
    <mergeCell ref="W6:AC6"/>
    <mergeCell ref="B5:C5"/>
    <mergeCell ref="D5:E5"/>
    <mergeCell ref="B6:C6"/>
    <mergeCell ref="I6:O6"/>
    <mergeCell ref="P6:V6"/>
    <mergeCell ref="D2:E2"/>
    <mergeCell ref="I2:Y2"/>
    <mergeCell ref="B3:C3"/>
    <mergeCell ref="D3:E3"/>
    <mergeCell ref="B4:C4"/>
    <mergeCell ref="D4:E4"/>
  </mergeCells>
  <conditionalFormatting sqref="G9:G72">
    <cfRule type="dataBar" priority="7">
      <dataBar>
        <cfvo type="num" val="0"/>
        <cfvo type="num" val="1"/>
        <color rgb="FF808080"/>
      </dataBar>
      <extLst>
        <ext xmlns:x14="http://schemas.microsoft.com/office/spreadsheetml/2009/9/main" uri="{B025F937-C7B1-47D3-B67F-A62EFF666E3E}">
          <x14:id>{3DA661FE-3583-4667-83BD-9895AEBA2D22}</x14:id>
        </ext>
      </extLst>
    </cfRule>
  </conditionalFormatting>
  <conditionalFormatting sqref="I8:BL8">
    <cfRule type="expression" dxfId="6" priority="8">
      <formula>AND(TODAY()&gt;=I5,TODAY()&lt;J5)</formula>
    </cfRule>
  </conditionalFormatting>
  <conditionalFormatting sqref="I9:BL72 I78:BL78">
    <cfRule type="expression" dxfId="5" priority="9">
      <formula>I$5=TODAY()</formula>
    </cfRule>
    <cfRule type="expression" dxfId="4" priority="10">
      <formula>AND($D9&lt;J$5,$E9&gt;=I$5)</formula>
    </cfRule>
  </conditionalFormatting>
  <conditionalFormatting sqref="G74:G76 G78">
    <cfRule type="dataBar" priority="4">
      <dataBar>
        <cfvo type="num" val="0"/>
        <cfvo type="num" val="1"/>
        <color rgb="FF808080"/>
      </dataBar>
      <extLst>
        <ext xmlns:x14="http://schemas.microsoft.com/office/spreadsheetml/2009/9/main" uri="{B025F937-C7B1-47D3-B67F-A62EFF666E3E}">
          <x14:id>{DE11EED3-1BFF-46F2-A972-3B65ED1269B9}</x14:id>
        </ext>
      </extLst>
    </cfRule>
  </conditionalFormatting>
  <conditionalFormatting sqref="I74:BL76">
    <cfRule type="expression" dxfId="3" priority="5">
      <formula>I$5=TODAY()</formula>
    </cfRule>
    <cfRule type="expression" dxfId="2" priority="6">
      <formula>AND($D74&lt;J$5,$E74&gt;=I$5)</formula>
    </cfRule>
  </conditionalFormatting>
  <conditionalFormatting sqref="G77">
    <cfRule type="dataBar" priority="1">
      <dataBar>
        <cfvo type="num" val="0"/>
        <cfvo type="num" val="1"/>
        <color rgb="FF808080"/>
      </dataBar>
      <extLst>
        <ext xmlns:x14="http://schemas.microsoft.com/office/spreadsheetml/2009/9/main" uri="{B025F937-C7B1-47D3-B67F-A62EFF666E3E}">
          <x14:id>{B48198B4-1E97-4864-A2E4-BE613572F817}</x14:id>
        </ext>
      </extLst>
    </cfRule>
  </conditionalFormatting>
  <conditionalFormatting sqref="I77:BL77">
    <cfRule type="expression" dxfId="1" priority="2">
      <formula>I$5=TODAY()</formula>
    </cfRule>
    <cfRule type="expression" dxfId="0" priority="3">
      <formula>AND($D77&lt;J$5,$E77&gt;=I$5)</formula>
    </cfRule>
  </conditionalFormatting>
  <pageMargins left="0.7" right="0.7" top="0.75" bottom="0.75" header="0.3" footer="0.3"/>
  <pageSetup paperSize="3" scale="78" fitToWidth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A661FE-3583-4667-83BD-9895AEBA2D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G9:G72</xm:sqref>
        </x14:conditionalFormatting>
        <x14:conditionalFormatting xmlns:xm="http://schemas.microsoft.com/office/excel/2006/main">
          <x14:cfRule type="dataBar" id="{DE11EED3-1BFF-46F2-A972-3B65ED1269B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G74:G76 G78</xm:sqref>
        </x14:conditionalFormatting>
        <x14:conditionalFormatting xmlns:xm="http://schemas.microsoft.com/office/excel/2006/main">
          <x14:cfRule type="dataBar" id="{B48198B4-1E97-4864-A2E4-BE613572F81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d1c2134-6485-4ff6-a10e-d5cb6fa9294e">H77EFJNRH55V-333076050-204</_dlc_DocId>
    <_dlc_DocIdUrl xmlns="0d1c2134-6485-4ff6-a10e-d5cb6fa9294e">
      <Url>http://sharepoint/daqs/csseo/cspg/_layouts/15/DocIdRedir.aspx?ID=H77EFJNRH55V-333076050-204</Url>
      <Description>H77EFJNRH55V-333076050-204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E59E7796D3E748829BB8A02792CE69" ma:contentTypeVersion="0" ma:contentTypeDescription="Create a new document." ma:contentTypeScope="" ma:versionID="dc2d0d20fcffd8c46bb84200e1312dab">
  <xsd:schema xmlns:xsd="http://www.w3.org/2001/XMLSchema" xmlns:xs="http://www.w3.org/2001/XMLSchema" xmlns:p="http://schemas.microsoft.com/office/2006/metadata/properties" xmlns:ns2="0d1c2134-6485-4ff6-a10e-d5cb6fa9294e" targetNamespace="http://schemas.microsoft.com/office/2006/metadata/properties" ma:root="true" ma:fieldsID="70033e3841e4026b8b2135a63229be84" ns2:_="">
    <xsd:import namespace="0d1c2134-6485-4ff6-a10e-d5cb6fa9294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c2134-6485-4ff6-a10e-d5cb6fa9294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C0C4FE-AC63-4603-ACD0-F03A915EBF95}"/>
</file>

<file path=customXml/itemProps2.xml><?xml version="1.0" encoding="utf-8"?>
<ds:datastoreItem xmlns:ds="http://schemas.openxmlformats.org/officeDocument/2006/customXml" ds:itemID="{CB79BA85-4137-45C7-B174-8E24E752F3D8}"/>
</file>

<file path=customXml/itemProps3.xml><?xml version="1.0" encoding="utf-8"?>
<ds:datastoreItem xmlns:ds="http://schemas.openxmlformats.org/officeDocument/2006/customXml" ds:itemID="{A8885C1E-10B9-4515-8122-9CE45462C946}"/>
</file>

<file path=customXml/itemProps4.xml><?xml version="1.0" encoding="utf-8"?>
<ds:datastoreItem xmlns:ds="http://schemas.openxmlformats.org/officeDocument/2006/customXml" ds:itemID="{F4860C19-18E3-4C15-B042-94560C019D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U.S.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Meeley, Kathryn</dc:creator>
  <cp:keywords/>
  <dc:description/>
  <cp:lastModifiedBy>Holliman, Rashaun</cp:lastModifiedBy>
  <cp:revision/>
  <dcterms:created xsi:type="dcterms:W3CDTF">2016-10-11T16:44:33Z</dcterms:created>
  <dcterms:modified xsi:type="dcterms:W3CDTF">2017-06-29T14:08:17Z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0x010100D2E59E7796D3E748829BB8A02792CE69</vt:lpwstr>
  </property>
  <property fmtid="{D5CDD505-2E9C-101B-9397-08002B2CF9AE}" pid="3" name="_dlc_DocIdItemGuid">
    <vt:lpwstr>5c9d36d3-a940-4d1e-9254-6b62fa5e1aa4</vt:lpwstr>
  </property>
</Properties>
</file>